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4"/>
  </bookViews>
  <sheets>
    <sheet name="SR SUL - GRUPO 1" sheetId="1" state="visible" r:id="rId2"/>
    <sheet name="SR Sudeste II-A -GRUPO 2" sheetId="2" state="visible" r:id="rId3"/>
    <sheet name="SR Sudeste II-B - GRUPO 3" sheetId="3" state="visible" r:id="rId4"/>
    <sheet name="SR Sudeste III -GRUPO 4" sheetId="4" state="visible" r:id="rId5"/>
    <sheet name="Proposta" sheetId="5" state="visible" r:id="rId6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<sst xmlns="http://schemas.openxmlformats.org/spreadsheetml/2006/main" count="821" uniqueCount="160">
  <si>
    <t xml:space="preserve">Origem de chamdas  - PABX - Tronco E1</t>
  </si>
  <si>
    <t xml:space="preserve">TIPO DE SERVIÇO</t>
  </si>
  <si>
    <t xml:space="preserve">Destino da Chamada</t>
  </si>
  <si>
    <t xml:space="preserve">Quantitativo de minutos</t>
  </si>
  <si>
    <t xml:space="preserve">Valor unitário Estimado</t>
  </si>
  <si>
    <t xml:space="preserve">Valor Mensal Estimado</t>
  </si>
  <si>
    <t xml:space="preserve">Desconto Ofertado (Conforme Aba “Proposta”)</t>
  </si>
  <si>
    <t xml:space="preserve">Valor do Minuto com Desconto Aplicado</t>
  </si>
  <si>
    <t xml:space="preserve">Valor Mensal Proposto</t>
  </si>
  <si>
    <t xml:space="preserve">Valor Anual Proposto</t>
  </si>
  <si>
    <t xml:space="preserve">Mensal dos Serviços</t>
  </si>
  <si>
    <t xml:space="preserve">Anual dos Serviços</t>
  </si>
  <si>
    <t xml:space="preserve">Mensal</t>
  </si>
  <si>
    <t xml:space="preserve">Anual</t>
  </si>
  <si>
    <t xml:space="preserve">Fpolis -  Lages</t>
  </si>
  <si>
    <t xml:space="preserve">Local</t>
  </si>
  <si>
    <t xml:space="preserve">Fixo-Fixo</t>
  </si>
  <si>
    <t xml:space="preserve">Fixo-Móvel (VC1)</t>
  </si>
  <si>
    <t xml:space="preserve">DDD</t>
  </si>
  <si>
    <t xml:space="preserve">Fixo-Fixo Intra/Inter</t>
  </si>
  <si>
    <t xml:space="preserve">Fixo-Móvel (VC2/VC3)</t>
  </si>
  <si>
    <t xml:space="preserve">DDI</t>
  </si>
  <si>
    <t xml:space="preserve">Fixo-Móvel</t>
  </si>
  <si>
    <t xml:space="preserve">Fpolis-Gexflo </t>
  </si>
  <si>
    <t xml:space="preserve">Superintendência Sul- Florianópolis</t>
  </si>
  <si>
    <t xml:space="preserve">Blumenau - GEX</t>
  </si>
  <si>
    <t xml:space="preserve">Blumenau - Itajaí</t>
  </si>
  <si>
    <t xml:space="preserve">Chapecó- GEX</t>
  </si>
  <si>
    <t xml:space="preserve">Criciuma- GEX</t>
  </si>
  <si>
    <t xml:space="preserve">Joinville- GEX</t>
  </si>
  <si>
    <t xml:space="preserve">Curitiba-GEX</t>
  </si>
  <si>
    <t xml:space="preserve">Curitiba- C.Lopes</t>
  </si>
  <si>
    <t xml:space="preserve">Londrina - GEX</t>
  </si>
  <si>
    <t xml:space="preserve">Maringa - GEX</t>
  </si>
  <si>
    <t xml:space="preserve">Cascavel- GEX</t>
  </si>
  <si>
    <t xml:space="preserve">Cascavel- APS</t>
  </si>
  <si>
    <t xml:space="preserve">Ponta Grossa- GEX</t>
  </si>
  <si>
    <t xml:space="preserve">Porto Alegre-GEX</t>
  </si>
  <si>
    <t xml:space="preserve">Porto Alegre- APS BI- Partenom</t>
  </si>
  <si>
    <t xml:space="preserve">Canoas - GEX</t>
  </si>
  <si>
    <t xml:space="preserve">Pelotas - GEX</t>
  </si>
  <si>
    <t xml:space="preserve">Caxias do Sul- GEX</t>
  </si>
  <si>
    <t xml:space="preserve">Santa Maria- GEX</t>
  </si>
  <si>
    <t xml:space="preserve">Uruguaiana- GEX</t>
  </si>
  <si>
    <t xml:space="preserve">Passo Fundo- GEX</t>
  </si>
  <si>
    <t xml:space="preserve">Ijuí- GEX</t>
  </si>
  <si>
    <t xml:space="preserve">Novo Hamburgo- GEX</t>
  </si>
  <si>
    <t xml:space="preserve">ESTIMATIVA DE CUSTO DA CONTRATAÇÃO
Serviço de Telefonia Fixo Comutado – STFC</t>
  </si>
  <si>
    <t xml:space="preserve">Mensal Estimado</t>
  </si>
  <si>
    <t xml:space="preserve">Mensal Proposto</t>
  </si>
  <si>
    <t xml:space="preserve">Anual Proposto</t>
  </si>
  <si>
    <t xml:space="preserve">Grupo 1</t>
  </si>
  <si>
    <t xml:space="preserve">TOTAL ITEM 1 -  STFC -Local – SRSUL</t>
  </si>
  <si>
    <t xml:space="preserve">TOTAL ITEM 2-  STFC -LDN – SRSUL</t>
  </si>
  <si>
    <t xml:space="preserve">TOTAL ITEM 3 -  STFC -LDI – SRSUL</t>
  </si>
  <si>
    <t xml:space="preserve">TOTAL  GLOBAL DO GRUPO 1</t>
  </si>
  <si>
    <t xml:space="preserve">Valor unitário</t>
  </si>
  <si>
    <t xml:space="preserve">Belo Horizonte - GEX</t>
  </si>
  <si>
    <t xml:space="preserve">APS Padre Eustaquio- (GEX Belo Horizonte) </t>
  </si>
  <si>
    <t xml:space="preserve">Barbacena-GEX</t>
  </si>
  <si>
    <t xml:space="preserve">APS Viçosa- (GEX Barbacena) </t>
  </si>
  <si>
    <t xml:space="preserve">Cotagem - GEX</t>
  </si>
  <si>
    <t xml:space="preserve">APS Sete Lagoas- (GEX Cotagem) </t>
  </si>
  <si>
    <t xml:space="preserve">APS Betim- (GEX Cotagem) </t>
  </si>
  <si>
    <t xml:space="preserve">Diamantina-GEX</t>
  </si>
  <si>
    <t xml:space="preserve">Divinópolis- GEX</t>
  </si>
  <si>
    <t xml:space="preserve">APS Passos- (GEX 'Divinópolis) </t>
  </si>
  <si>
    <t xml:space="preserve">Governador Valadares- GEX</t>
  </si>
  <si>
    <t xml:space="preserve">APS Aimorés- (GEX Governador Valadares) </t>
  </si>
  <si>
    <t xml:space="preserve">APS Ipatinga- (GEX Governador Valadares) </t>
  </si>
  <si>
    <t xml:space="preserve">Juiz de Fora- GEX</t>
  </si>
  <si>
    <t xml:space="preserve">APS Juiz de Fora - Largo do Riachuelo- (GEX Juiz de Fora) </t>
  </si>
  <si>
    <t xml:space="preserve">Montes Claros - GEX</t>
  </si>
  <si>
    <t xml:space="preserve">Ouro Preto-GEX</t>
  </si>
  <si>
    <t xml:space="preserve">Poços de Caldas - GEX</t>
  </si>
  <si>
    <t xml:space="preserve">Teófilo Onti - GEX</t>
  </si>
  <si>
    <t xml:space="preserve">Varginha - GEX</t>
  </si>
  <si>
    <t xml:space="preserve">APS Lavras- (GEX Varginha) </t>
  </si>
  <si>
    <t xml:space="preserve">APS Araxá- (GEX Varginha) </t>
  </si>
  <si>
    <t xml:space="preserve">Vitória-ES -GEX </t>
  </si>
  <si>
    <t xml:space="preserve">APS Cachoeiro de Itapemirim- (GEX Vitória - ES) </t>
  </si>
  <si>
    <t xml:space="preserve">GRUPO 2</t>
  </si>
  <si>
    <t xml:space="preserve">TOTAL ITEM 4 -  STFC -Local – SR SE 2 – A</t>
  </si>
  <si>
    <t xml:space="preserve">TOTAL ITEM 2-  STFC -LDN</t>
  </si>
  <si>
    <t xml:space="preserve">TOTAL ITEM 5-  STFC -LDN – – SR SE 2 – A</t>
  </si>
  <si>
    <t xml:space="preserve">TOTAL ITEM 3 -  STFC -LDI</t>
  </si>
  <si>
    <t xml:space="preserve">TOTAL ITEM 6 -  STFC -LDI – – SR SE 2 – A</t>
  </si>
  <si>
    <t xml:space="preserve">TOTAL  GLOBAL DO GRUPO 2</t>
  </si>
  <si>
    <t xml:space="preserve">Uberlândia - GEX</t>
  </si>
  <si>
    <t xml:space="preserve">Uberaba- GEX</t>
  </si>
  <si>
    <t xml:space="preserve">GRUPO 3</t>
  </si>
  <si>
    <t xml:space="preserve">TOTAL ITEM 7 -  STFC -Local – SR SE 2 – B</t>
  </si>
  <si>
    <t xml:space="preserve">TOTAL ITEM 8 -  STFC -LDN – – SR SE 2 – B</t>
  </si>
  <si>
    <t xml:space="preserve">TOTAL ITEM 9 -  STFC -LDI – – SR SE 2 – B</t>
  </si>
  <si>
    <t xml:space="preserve">TOTAL  GLOBAL DO GRUPO 3</t>
  </si>
  <si>
    <t xml:space="preserve">Campos dos Goytacazes - GEX</t>
  </si>
  <si>
    <t xml:space="preserve">Duque de Caxias -GEX</t>
  </si>
  <si>
    <t xml:space="preserve"> Niterói - GEX</t>
  </si>
  <si>
    <t xml:space="preserve">APS Bairro de Fátima- (GEX Niterói) </t>
  </si>
  <si>
    <t xml:space="preserve">APS São Gonçalo- (GEX Niterói) </t>
  </si>
  <si>
    <t xml:space="preserve">Petrópolis-GEX</t>
  </si>
  <si>
    <t xml:space="preserve">Rio de Janeiro Centro- GEX</t>
  </si>
  <si>
    <t xml:space="preserve"> Rio de Janeiro Norte- GEX</t>
  </si>
  <si>
    <t xml:space="preserve">Volta Redonda- GEX</t>
  </si>
  <si>
    <t xml:space="preserve">GRUPO 4</t>
  </si>
  <si>
    <t xml:space="preserve">TOTAL ITEM 10 -  STFC -Local – SR SE 3</t>
  </si>
  <si>
    <t xml:space="preserve">TOTAL ITEM 11 -  STFC -LDN – – SR SE 3</t>
  </si>
  <si>
    <t xml:space="preserve">TOTAL ITEM 12  -  STFC -LDI – – SR SE 3</t>
  </si>
  <si>
    <t xml:space="preserve">TOTAL  GLOBAL DO GRUPO 4</t>
  </si>
  <si>
    <t xml:space="preserve">ANEXO VI – MODELO DE PROPOSTA E PLANILHA</t>
  </si>
  <si>
    <t xml:space="preserve">PREGÃO ELETRÔNICO SRP Nº 05/2023 </t>
  </si>
  <si>
    <t xml:space="preserve">A Empresa ______________________________, CNPJ nº ________________, sediada ___________(endereço completo)______________, declara que tomou conhecimento de todas as informações e das condições para cumprimento das obrigações objeto da presente licitação, e que concorda integralmente com os termos do Edital deste Pregão Eletrônico e seus anexos e vem apresentar a Vossa Senhoria sua PROPOSTA DE PREÇOS, na qual se propõe a executar os serviços discriminados, atendendo todas as condições estipuladas no Edital de Licitação, e nos valores abaixo: </t>
  </si>
  <si>
    <t xml:space="preserve">GRUPO 1</t>
  </si>
  <si>
    <t xml:space="preserve">ITEM</t>
  </si>
  <si>
    <t xml:space="preserve">DESCRIÇÃO DO ITEM</t>
  </si>
  <si>
    <t xml:space="preserve">DESCRIÇÃO DO SUB-ITEM</t>
  </si>
  <si>
    <t xml:space="preserve">Anual Estimado</t>
  </si>
  <si>
    <t xml:space="preserve">Desconto Ofertado</t>
  </si>
  <si>
    <t xml:space="preserve">Valor Mensal Com Desconto</t>
  </si>
  <si>
    <t xml:space="preserve">Valor Anual com Desconto</t>
  </si>
  <si>
    <t xml:space="preserve">Serviço Telefônico Fixo Comutado Local (STFC-Local), para as chamadas originadas de entroncamentos digitais E1 (TDM). Os feixes TDM E1 serão fornecidos e instalados nas unidades operacionais do INSS, vinculados à Superintendências Regional Sul. </t>
  </si>
  <si>
    <t xml:space="preserve">Ligações Locais de telefones fixos para telefones fixos (STFC-Local-Fixo-Fixo)</t>
  </si>
  <si>
    <t xml:space="preserve">Ligações Locais de telefones fixos para telefones móveis (STFC-Local-Fixo-Móvel- VC1)</t>
  </si>
  <si>
    <t xml:space="preserve">Serviço de Telefonia Fixa Comutada de Longa Distância Nacional (STFC-LDN) para chamadas originadas de entroncamentos digitais E1 (TDM) instalados nas unidades operacionais do INSS, vinculados à Superintendências Regional Sul.</t>
  </si>
  <si>
    <t xml:space="preserve">Ligações Longa Distância Nacional de telefones fixos para telefones fixos (STFC-LDN-Fixo-Fixo- Degrais de 1 a 4)</t>
  </si>
  <si>
    <t xml:space="preserve">Ligações Longa Distância Nacional de telefones fixos para telefones Móveis (STFC-LDN-Fixo-Móvel VC2 e VC3)</t>
  </si>
  <si>
    <t xml:space="preserve">Serviço de Telefonia Fixa Comutada de Longa Distância Internacional (STFC-LDI) para chamadas originadas de entroncamentos digitais E1 (TDM) instalados nas unidades operacionais do INSS, vinculados à Superintendências Regional Sul.</t>
  </si>
  <si>
    <t xml:space="preserve">Ligações Longa Distância Internacional de telefones fixos para telefones fixos (STFC-LDI-Fixo-Fixo- Qualquer País/Região)</t>
  </si>
  <si>
    <t xml:space="preserve">Ligações Longa Distância Internacional de telefones fixos para telefones móveis (STFC-LDI-Fixo-Móvel- Qualquer País/Região)</t>
  </si>
  <si>
    <t xml:space="preserve">TOTAL/GLOBAL   (Grupo 1)/ Contrato 1</t>
  </si>
  <si>
    <t xml:space="preserve">Mensal </t>
  </si>
  <si>
    <t xml:space="preserve">-</t>
  </si>
  <si>
    <r>
      <rPr>
        <sz val="12"/>
        <color rgb="FF000000"/>
        <rFont val="Arial"/>
        <family val="2"/>
        <charset val="1"/>
      </rPr>
      <t xml:space="preserve">Serviço Telefônico Fixo Comutado Local (STFC-Local), para as chamadas originadas de entroncamentos digitais E1 (TDM). Os feixes TDM E1 serão fornecidos e instalados nas unidades operacionais do INSS, vinculados à Superintendências Regional Sudeste </t>
    </r>
    <r>
      <rPr>
        <b val="true"/>
        <sz val="12"/>
        <color rgb="FF000000"/>
        <rFont val="Arial"/>
        <family val="2"/>
        <charset val="1"/>
      </rPr>
      <t xml:space="preserve">II-A</t>
    </r>
  </si>
  <si>
    <r>
      <rPr>
        <sz val="12"/>
        <color rgb="FF000000"/>
        <rFont val="Arial"/>
        <family val="2"/>
        <charset val="1"/>
      </rPr>
      <t xml:space="preserve">Serviço de Telefonia Fixa Comutada de Longa Distância Nacional (STFC-LDN) para chamadas originadas de entroncamentos digitais E1 (TDM) instalados nas unidades operacionais do INSS, vinculados à Superintendências Regional Sudeste</t>
    </r>
    <r>
      <rPr>
        <b val="true"/>
        <sz val="12"/>
        <color rgb="FF000000"/>
        <rFont val="Arial"/>
        <family val="2"/>
        <charset val="1"/>
      </rPr>
      <t xml:space="preserve"> II-A</t>
    </r>
  </si>
  <si>
    <r>
      <rPr>
        <sz val="12"/>
        <color rgb="FF000000"/>
        <rFont val="Arial"/>
        <family val="2"/>
        <charset val="1"/>
      </rPr>
      <t xml:space="preserve">Serviço de Telefonia Fixa Comutada de Longa Distância Internacional (STFC-LDI) para chamadas originadas de entroncamentos digitais E1 (TDM) instalados nas unidades operacionais do INSS, vinculados à Superintendências Regional Sudeste</t>
    </r>
    <r>
      <rPr>
        <b val="true"/>
        <sz val="12"/>
        <color rgb="FF000000"/>
        <rFont val="Arial"/>
        <family val="2"/>
        <charset val="1"/>
      </rPr>
      <t xml:space="preserve"> II-A</t>
    </r>
  </si>
  <si>
    <t xml:space="preserve">TOTAL/GLOBAL   (Grupo 2)/Contrato 2</t>
  </si>
  <si>
    <r>
      <rPr>
        <sz val="12"/>
        <color rgb="FF000000"/>
        <rFont val="Arial"/>
        <family val="2"/>
        <charset val="1"/>
      </rPr>
      <t xml:space="preserve">Serviço Telefônico Fixo Comutado Local (STFC-Local), para as chamadas originadas de entroncamentos digitais E1 (TDM). Os feixes TDM E1 serão fornecidos e instalados nas unidades operacionais do INSS, vinculados à Superintendências Regional Sudeste </t>
    </r>
    <r>
      <rPr>
        <b val="true"/>
        <sz val="12"/>
        <color rgb="FF000000"/>
        <rFont val="Arial"/>
        <family val="2"/>
        <charset val="1"/>
      </rPr>
      <t xml:space="preserve">II-B</t>
    </r>
  </si>
  <si>
    <r>
      <rPr>
        <sz val="12"/>
        <color rgb="FF000000"/>
        <rFont val="Arial"/>
        <family val="2"/>
        <charset val="1"/>
      </rPr>
      <t xml:space="preserve">Serviço de Telefonia Fixa Comutada de Longa Distância Nacional (STFC-LDN) para chamadas originadas de entroncamentos digitais E1 (TDM) instalados nas unidades operacionais do INSS, vinculados à Superintendências Regional Sudeste</t>
    </r>
    <r>
      <rPr>
        <b val="true"/>
        <sz val="12"/>
        <color rgb="FF000000"/>
        <rFont val="Arial"/>
        <family val="2"/>
        <charset val="1"/>
      </rPr>
      <t xml:space="preserve"> II-B</t>
    </r>
  </si>
  <si>
    <r>
      <rPr>
        <sz val="12"/>
        <color rgb="FF000000"/>
        <rFont val="Arial"/>
        <family val="2"/>
        <charset val="1"/>
      </rPr>
      <t xml:space="preserve">Serviço de Telefonia Fixa Comutada de Longa Distância Internacional (STFC-LDI) para chamadas originadas de entroncamentos digitais E1 (TDM) instalados nas unidades operacionais do INSS, vinculados à Superintendências Regional Sudeste </t>
    </r>
    <r>
      <rPr>
        <b val="true"/>
        <sz val="12"/>
        <color rgb="FF000000"/>
        <rFont val="Arial"/>
        <family val="2"/>
        <charset val="1"/>
      </rPr>
      <t xml:space="preserve">II-B</t>
    </r>
  </si>
  <si>
    <t xml:space="preserve">TOTAL/GLOBAL   (Grupo 3)/ Contrato 3</t>
  </si>
  <si>
    <r>
      <rPr>
        <sz val="12"/>
        <color rgb="FF000000"/>
        <rFont val="Arial"/>
        <family val="2"/>
        <charset val="1"/>
      </rPr>
      <t xml:space="preserve">Serviço Telefônico Fixo Comutado Local (STFC-Local), para as chamadas originadas de entroncamentos digitais E1 (TDM). Os feixes TDM E1 serão fornecidos e instalados nas unidades operacionais do INSS, vinculados à Superintendências Regional Sudeste </t>
    </r>
    <r>
      <rPr>
        <b val="true"/>
        <sz val="12"/>
        <color rgb="FF000000"/>
        <rFont val="Arial"/>
        <family val="2"/>
        <charset val="1"/>
      </rPr>
      <t xml:space="preserve">III-RJ</t>
    </r>
  </si>
  <si>
    <r>
      <rPr>
        <sz val="12"/>
        <color rgb="FF000000"/>
        <rFont val="Arial"/>
        <family val="2"/>
        <charset val="1"/>
      </rPr>
      <t xml:space="preserve">Serviço de Telefonia Fixa Comutada de Longa Distância Nacional (STFC-LDN) para chamadas originadas de entroncamentos digitais E1 (TDM) instalados nas unidades operacionais do INSS, vinculados à Superintendências Regional Sudeste</t>
    </r>
    <r>
      <rPr>
        <b val="true"/>
        <sz val="12"/>
        <color rgb="FF000000"/>
        <rFont val="Arial"/>
        <family val="2"/>
        <charset val="1"/>
      </rPr>
      <t xml:space="preserve"> III-RJ</t>
    </r>
  </si>
  <si>
    <r>
      <rPr>
        <sz val="12"/>
        <color rgb="FF000000"/>
        <rFont val="Arial"/>
        <family val="2"/>
        <charset val="1"/>
      </rPr>
      <t xml:space="preserve">Serviço de Telefonia Fixa Comutada de Longa Distância Internacional (STFC-LDI) para chamadas originadas de entroncamentos digitais E1 (TDM) instalados nas unidades operacionais do INSS, vinculados à Superintendências Regional Sudeste </t>
    </r>
    <r>
      <rPr>
        <b val="true"/>
        <sz val="12"/>
        <color rgb="FF000000"/>
        <rFont val="Arial"/>
        <family val="2"/>
        <charset val="1"/>
      </rPr>
      <t xml:space="preserve">III-RJ</t>
    </r>
  </si>
  <si>
    <t xml:space="preserve">TOTAL/GLOBAL  (Grupo 4)/ Contrato 4</t>
  </si>
  <si>
    <t xml:space="preserve">TOTAL/GLOBAL </t>
  </si>
  <si>
    <t xml:space="preserve">DECLARAÇÃO: Declaro que a empresa disporá, por ocasião da futura contratação, das instalações, aparelhamento e pessoal técnico considerado essenciais para a execução contratual.​ </t>
  </si>
  <si>
    <t xml:space="preserve">– Validade da Proposta de Preços: 90 (sessenta) dias, a contar da data de apresentação.</t>
  </si>
  <si>
    <t xml:space="preserve">– Prazo de implantação dos Serviços: 20 (vinte) dias. (conforme 9.1 do TR)</t>
  </si>
  <si>
    <t xml:space="preserve">– Dados para pagamento:</t>
  </si>
  <si>
    <t xml:space="preserve">– Banco (Nome/nº): ........................      Agência:  .............      Conta: ..................</t>
  </si>
  <si>
    <t xml:space="preserve">– Informações para assinatura do Contrato:</t>
  </si>
  <si>
    <t xml:space="preserve">– Nome:</t>
  </si>
  <si>
    <t xml:space="preserve">– Cargo:</t>
  </si>
  <si>
    <t xml:space="preserve">– RG/Expedição:</t>
  </si>
  <si>
    <t xml:space="preserve">– CPF:</t>
  </si>
  <si>
    <t xml:space="preserve">Telefone/Fax:</t>
  </si>
  <si>
    <t xml:space="preserve">E-mail:</t>
  </si>
  <si>
    <t xml:space="preserve">Local e data.</t>
  </si>
  <si>
    <t xml:space="preserve">_______________________________________________</t>
  </si>
  <si>
    <t xml:space="preserve">Assinatura e Nome do Representante Legal da Empresa</t>
  </si>
</sst>
</file>

<file path=xl/styles.xml><?xml version="1.0" encoding="utf-8"?>
<styleSheet xmlns="http://schemas.openxmlformats.org/spreadsheetml/2006/main">
  <numFmts count="10">
    <numFmt numFmtId="164" formatCode="General"/>
    <numFmt numFmtId="165" formatCode="0"/>
    <numFmt numFmtId="166" formatCode="_-* #,##0.00_-;\-* #,##0.00_-;_-* \-??_-;_-@_-"/>
    <numFmt numFmtId="167" formatCode="#,##0.0000"/>
    <numFmt numFmtId="168" formatCode="0.00%"/>
    <numFmt numFmtId="169" formatCode="[$R$-416]\ #,##0.0000;[RED]\-[$R$-416]\ #,##0.0000"/>
    <numFmt numFmtId="170" formatCode="&quot;R$ &quot;#,##0.000"/>
    <numFmt numFmtId="171" formatCode="&quot;R$ &quot;#,##0.00"/>
    <numFmt numFmtId="172" formatCode="_-&quot;R$ &quot;* #,##0.00_-;&quot;-R$ &quot;* #,##0.00_-;_-&quot;R$ &quot;* \-??_-;_-@_-"/>
    <numFmt numFmtId="173" formatCode="#,##0.00"/>
  </numFmts>
  <fonts count="1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6"/>
      <color rgb="FFFFFFFF"/>
      <name val="Calibri"/>
      <family val="2"/>
      <charset val="1"/>
    </font>
    <font>
      <b val="true"/>
      <sz val="12"/>
      <color rgb="FFFFFFFF"/>
      <name val="Arial"/>
      <family val="2"/>
      <charset val="1"/>
    </font>
    <font>
      <b val="true"/>
      <sz val="11"/>
      <color rgb="FFFFFFFF"/>
      <name val="Arial"/>
      <family val="2"/>
      <charset val="1"/>
    </font>
    <font>
      <sz val="11"/>
      <name val="Arial"/>
      <family val="2"/>
      <charset val="1"/>
    </font>
    <font>
      <b val="true"/>
      <sz val="12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b val="true"/>
      <sz val="12"/>
      <color rgb="FF000000"/>
      <name val="Tahoma"/>
      <family val="2"/>
      <charset val="1"/>
    </font>
    <font>
      <b val="true"/>
      <sz val="11"/>
      <color rgb="FF000000"/>
      <name val="Tahoma"/>
      <family val="2"/>
      <charset val="1"/>
    </font>
    <font>
      <b val="true"/>
      <sz val="12"/>
      <color rgb="FF000000"/>
      <name val="Arial"/>
      <family val="2"/>
      <charset val="1"/>
    </font>
    <font>
      <sz val="12"/>
      <color rgb="FF000000"/>
      <name val="Arial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rgb="FF00B050"/>
        <bgColor rgb="FF008080"/>
      </patternFill>
    </fill>
    <fill>
      <patternFill patternType="solid">
        <fgColor rgb="FF0070C0"/>
        <bgColor rgb="FF008080"/>
      </patternFill>
    </fill>
    <fill>
      <patternFill patternType="solid">
        <fgColor rgb="FF8497B0"/>
        <bgColor rgb="FF8FAADC"/>
      </patternFill>
    </fill>
    <fill>
      <patternFill patternType="solid">
        <fgColor rgb="FFAFD095"/>
        <bgColor rgb="FFA9D18E"/>
      </patternFill>
    </fill>
    <fill>
      <patternFill patternType="solid">
        <fgColor rgb="FF8FAADC"/>
        <bgColor rgb="FF9DC3E6"/>
      </patternFill>
    </fill>
    <fill>
      <patternFill patternType="solid">
        <fgColor rgb="FFCCCCCC"/>
        <bgColor rgb="FFD0CECE"/>
      </patternFill>
    </fill>
    <fill>
      <patternFill patternType="solid">
        <fgColor rgb="FFD0CECE"/>
        <bgColor rgb="FFCCCCCC"/>
      </patternFill>
    </fill>
    <fill>
      <patternFill patternType="solid">
        <fgColor rgb="FFA9D18E"/>
        <bgColor rgb="FFAFD095"/>
      </patternFill>
    </fill>
    <fill>
      <patternFill patternType="solid">
        <fgColor rgb="FFAFABAB"/>
        <bgColor rgb="FF8FAADC"/>
      </patternFill>
    </fill>
    <fill>
      <patternFill patternType="solid">
        <fgColor rgb="FF9DC3E6"/>
        <bgColor rgb="FF8FAADC"/>
      </patternFill>
    </fill>
  </fills>
  <borders count="15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/>
      <top/>
      <bottom style="medium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medium"/>
      <right/>
      <top style="medium"/>
      <bottom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/>
      <right style="medium"/>
      <top style="medium"/>
      <bottom style="medium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172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6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3" borderId="2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3" borderId="3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3" borderId="3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3" borderId="4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4" borderId="2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4" borderId="3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4" borderId="3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4" borderId="4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2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3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3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0" fillId="0" borderId="3" xfId="15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6" fontId="0" fillId="0" borderId="3" xfId="15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7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0" fillId="5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0" fillId="0" borderId="3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0" fillId="0" borderId="4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5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0" fillId="0" borderId="6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0" fillId="0" borderId="7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6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6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0" fillId="0" borderId="6" xfId="15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6" fontId="0" fillId="0" borderId="6" xfId="15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70" fontId="0" fillId="0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6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7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8" borderId="8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0" fontId="9" fillId="8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8" fillId="9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8" fillId="9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8" fillId="9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2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9" fillId="8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8" fillId="9" borderId="8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8" fillId="9" borderId="8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0" fillId="1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1" fillId="1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1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8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2" fontId="0" fillId="0" borderId="8" xfId="17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0" fillId="0" borderId="8" xfId="17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1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1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10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10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9" fillId="11" borderId="8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3" fontId="9" fillId="11" borderId="8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11" borderId="8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1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2" fontId="9" fillId="11" borderId="14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xcel_BuiltIn_Texto Explicativo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8FAADC"/>
      <rgbColor rgb="FF993366"/>
      <rgbColor rgb="FFFFFFCC"/>
      <rgbColor rgb="FFCCFFFF"/>
      <rgbColor rgb="FF660066"/>
      <rgbColor rgb="FFFF8080"/>
      <rgbColor rgb="FF0070C0"/>
      <rgbColor rgb="FFD0CE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AFD095"/>
      <rgbColor rgb="FFFFFF99"/>
      <rgbColor rgb="FF9DC3E6"/>
      <rgbColor rgb="FFFF99CC"/>
      <rgbColor rgb="FFAFABAB"/>
      <rgbColor rgb="FFA9D18E"/>
      <rgbColor rgb="FF3366FF"/>
      <rgbColor rgb="FF33CCCC"/>
      <rgbColor rgb="FF99CC00"/>
      <rgbColor rgb="FFFFCC00"/>
      <rgbColor rgb="FFFF9900"/>
      <rgbColor rgb="FFFF6600"/>
      <rgbColor rgb="FF666699"/>
      <rgbColor rgb="FF8497B0"/>
      <rgbColor rgb="FF003366"/>
      <rgbColor rgb="FF00B050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M159"/>
  <sheetViews>
    <sheetView showFormulas="false" showGridLines="true" showRowColHeaders="true" showZeros="true" rightToLeft="false" tabSelected="false" showOutlineSymbols="true" defaultGridColor="true" view="pageBreakPreview" topLeftCell="A142" colorId="64" zoomScale="100" zoomScaleNormal="100" zoomScalePageLayoutView="100" workbookViewId="0">
      <selection pane="topLeft" activeCell="G3" activeCellId="0" sqref="G3"/>
    </sheetView>
  </sheetViews>
  <sheetFormatPr defaultRowHeight="13.8" zeroHeight="false" outlineLevelRow="0" outlineLevelCol="0"/>
  <cols>
    <col collapsed="false" customWidth="true" hidden="false" outlineLevel="0" max="1" min="1" style="0" width="32.55"/>
    <col collapsed="false" customWidth="true" hidden="false" outlineLevel="0" max="2" min="2" style="0" width="10.08"/>
    <col collapsed="false" customWidth="true" hidden="false" outlineLevel="0" max="3" min="3" style="0" width="22.14"/>
    <col collapsed="false" customWidth="true" hidden="false" outlineLevel="0" max="4" min="4" style="0" width="10.42"/>
    <col collapsed="false" customWidth="true" hidden="false" outlineLevel="0" max="5" min="5" style="0" width="12.14"/>
    <col collapsed="false" customWidth="true" hidden="false" outlineLevel="0" max="6" min="6" style="0" width="13.02"/>
    <col collapsed="false" customWidth="true" hidden="false" outlineLevel="0" max="7" min="7" style="0" width="10.38"/>
    <col collapsed="false" customWidth="true" hidden="false" outlineLevel="0" max="8" min="8" style="0" width="14.01"/>
    <col collapsed="false" customWidth="true" hidden="false" outlineLevel="0" max="9" min="9" style="0" width="9.54"/>
    <col collapsed="false" customWidth="true" hidden="false" outlineLevel="0" max="10" min="10" style="0" width="11.91"/>
    <col collapsed="false" customWidth="true" hidden="false" outlineLevel="0" max="11" min="11" style="0" width="12.91"/>
    <col collapsed="false" customWidth="true" hidden="false" outlineLevel="0" max="12" min="12" style="0" width="14.01"/>
    <col collapsed="false" customWidth="true" hidden="false" outlineLevel="0" max="13" min="13" style="0" width="15.1"/>
    <col collapsed="false" customWidth="true" hidden="false" outlineLevel="0" max="1025" min="14" style="0" width="8.42"/>
  </cols>
  <sheetData>
    <row r="2" customFormat="false" ht="19.7" hidden="false" customHeight="false" outlineLevel="0" collapsed="false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customFormat="false" ht="67" hidden="false" customHeight="true" outlineLevel="0" collapsed="false">
      <c r="A3" s="2" t="s">
        <v>0</v>
      </c>
      <c r="B3" s="3" t="s">
        <v>1</v>
      </c>
      <c r="C3" s="3" t="s">
        <v>2</v>
      </c>
      <c r="D3" s="4" t="s">
        <v>3</v>
      </c>
      <c r="E3" s="4"/>
      <c r="F3" s="3" t="s">
        <v>4</v>
      </c>
      <c r="G3" s="3" t="s">
        <v>5</v>
      </c>
      <c r="H3" s="3" t="s">
        <v>6</v>
      </c>
      <c r="I3" s="3" t="s">
        <v>7</v>
      </c>
      <c r="J3" s="3" t="s">
        <v>8</v>
      </c>
      <c r="K3" s="3" t="s">
        <v>9</v>
      </c>
      <c r="L3" s="3" t="s">
        <v>10</v>
      </c>
      <c r="M3" s="5" t="s">
        <v>11</v>
      </c>
    </row>
    <row r="4" customFormat="false" ht="15" hidden="false" customHeight="false" outlineLevel="0" collapsed="false">
      <c r="A4" s="6"/>
      <c r="B4" s="7"/>
      <c r="C4" s="7"/>
      <c r="D4" s="7" t="s">
        <v>12</v>
      </c>
      <c r="E4" s="7" t="s">
        <v>13</v>
      </c>
      <c r="F4" s="7"/>
      <c r="G4" s="7"/>
      <c r="H4" s="7"/>
      <c r="I4" s="7"/>
      <c r="J4" s="7"/>
      <c r="K4" s="8"/>
      <c r="L4" s="8"/>
      <c r="M4" s="9"/>
    </row>
    <row r="5" customFormat="false" ht="14.5" hidden="false" customHeight="false" outlineLevel="0" collapsed="false">
      <c r="A5" s="10" t="s">
        <v>14</v>
      </c>
      <c r="B5" s="11" t="s">
        <v>15</v>
      </c>
      <c r="C5" s="12" t="s">
        <v>16</v>
      </c>
      <c r="D5" s="13" t="n">
        <f aca="false">E5/12</f>
        <v>280</v>
      </c>
      <c r="E5" s="14" t="n">
        <v>3360</v>
      </c>
      <c r="F5" s="15" t="n">
        <v>0.08</v>
      </c>
      <c r="G5" s="15" t="n">
        <f aca="false">D5*F5</f>
        <v>22.4</v>
      </c>
      <c r="H5" s="16" t="n">
        <f aca="false">Proposta!$F$9</f>
        <v>0</v>
      </c>
      <c r="I5" s="17" t="n">
        <f aca="false">F5-F5*H5</f>
        <v>0.08</v>
      </c>
      <c r="J5" s="18" t="n">
        <f aca="false">D5*I5</f>
        <v>22.4</v>
      </c>
      <c r="K5" s="18" t="n">
        <f aca="false">J5*12</f>
        <v>268.8</v>
      </c>
      <c r="L5" s="19" t="n">
        <f aca="false">SUM(J5:J10)</f>
        <v>248.65</v>
      </c>
      <c r="M5" s="20" t="n">
        <f aca="false">SUM(K5:K10)</f>
        <v>2983.8</v>
      </c>
    </row>
    <row r="6" customFormat="false" ht="14.5" hidden="false" customHeight="false" outlineLevel="0" collapsed="false">
      <c r="A6" s="10"/>
      <c r="B6" s="11"/>
      <c r="C6" s="12" t="s">
        <v>17</v>
      </c>
      <c r="D6" s="13" t="n">
        <f aca="false">E6/12</f>
        <v>330</v>
      </c>
      <c r="E6" s="14" t="n">
        <v>3960</v>
      </c>
      <c r="F6" s="15" t="n">
        <v>0.27</v>
      </c>
      <c r="G6" s="15" t="n">
        <f aca="false">D6*F6</f>
        <v>89.1</v>
      </c>
      <c r="H6" s="16" t="n">
        <f aca="false">Proposta!$F$9</f>
        <v>0</v>
      </c>
      <c r="I6" s="17" t="n">
        <f aca="false">F6-F6*H6</f>
        <v>0.27</v>
      </c>
      <c r="J6" s="18" t="n">
        <f aca="false">D6*I6</f>
        <v>89.1</v>
      </c>
      <c r="K6" s="18" t="n">
        <f aca="false">J6*12</f>
        <v>1069.2</v>
      </c>
      <c r="L6" s="19"/>
      <c r="M6" s="20"/>
    </row>
    <row r="7" customFormat="false" ht="14.5" hidden="false" customHeight="false" outlineLevel="0" collapsed="false">
      <c r="A7" s="10"/>
      <c r="B7" s="11" t="s">
        <v>18</v>
      </c>
      <c r="C7" s="12" t="s">
        <v>19</v>
      </c>
      <c r="D7" s="13" t="n">
        <f aca="false">E7/12</f>
        <v>125</v>
      </c>
      <c r="E7" s="14" t="n">
        <v>1500</v>
      </c>
      <c r="F7" s="15" t="n">
        <v>0.27</v>
      </c>
      <c r="G7" s="15" t="n">
        <f aca="false">D7*F7</f>
        <v>33.75</v>
      </c>
      <c r="H7" s="16" t="n">
        <f aca="false">Proposta!$F$11</f>
        <v>0</v>
      </c>
      <c r="I7" s="17" t="n">
        <f aca="false">F7-F7*H7</f>
        <v>0.27</v>
      </c>
      <c r="J7" s="18" t="n">
        <f aca="false">D7*I7</f>
        <v>33.75</v>
      </c>
      <c r="K7" s="18" t="n">
        <f aca="false">J7*12</f>
        <v>405</v>
      </c>
      <c r="L7" s="19"/>
      <c r="M7" s="20"/>
    </row>
    <row r="8" customFormat="false" ht="14.5" hidden="false" customHeight="false" outlineLevel="0" collapsed="false">
      <c r="A8" s="10"/>
      <c r="B8" s="11"/>
      <c r="C8" s="12" t="s">
        <v>20</v>
      </c>
      <c r="D8" s="13" t="n">
        <f aca="false">E8/12</f>
        <v>90</v>
      </c>
      <c r="E8" s="14" t="n">
        <v>1080</v>
      </c>
      <c r="F8" s="15" t="n">
        <v>0.59</v>
      </c>
      <c r="G8" s="15" t="n">
        <f aca="false">D8*F8</f>
        <v>53.1</v>
      </c>
      <c r="H8" s="16" t="n">
        <f aca="false">Proposta!$F$11</f>
        <v>0</v>
      </c>
      <c r="I8" s="17" t="n">
        <f aca="false">F8-F8*H8</f>
        <v>0.59</v>
      </c>
      <c r="J8" s="18" t="n">
        <f aca="false">D8*I8</f>
        <v>53.1</v>
      </c>
      <c r="K8" s="18" t="n">
        <f aca="false">J8*12</f>
        <v>637.2</v>
      </c>
      <c r="L8" s="19"/>
      <c r="M8" s="20"/>
    </row>
    <row r="9" customFormat="false" ht="14.5" hidden="false" customHeight="false" outlineLevel="0" collapsed="false">
      <c r="A9" s="10"/>
      <c r="B9" s="11" t="s">
        <v>21</v>
      </c>
      <c r="C9" s="12" t="s">
        <v>16</v>
      </c>
      <c r="D9" s="13" t="n">
        <f aca="false">E9/12</f>
        <v>10</v>
      </c>
      <c r="E9" s="14" t="n">
        <v>120</v>
      </c>
      <c r="F9" s="15" t="n">
        <v>2.54</v>
      </c>
      <c r="G9" s="15" t="n">
        <f aca="false">D9*F9</f>
        <v>25.4</v>
      </c>
      <c r="H9" s="16" t="n">
        <f aca="false">Proposta!$F$13</f>
        <v>0</v>
      </c>
      <c r="I9" s="17" t="n">
        <f aca="false">F9-F9*H9</f>
        <v>2.54</v>
      </c>
      <c r="J9" s="18" t="n">
        <f aca="false">D9*I9</f>
        <v>25.4</v>
      </c>
      <c r="K9" s="18" t="n">
        <f aca="false">J9*12</f>
        <v>304.8</v>
      </c>
      <c r="L9" s="19"/>
      <c r="M9" s="20"/>
    </row>
    <row r="10" customFormat="false" ht="14.5" hidden="false" customHeight="false" outlineLevel="0" collapsed="false">
      <c r="A10" s="10"/>
      <c r="B10" s="11"/>
      <c r="C10" s="12" t="s">
        <v>22</v>
      </c>
      <c r="D10" s="13" t="n">
        <f aca="false">E10/12</f>
        <v>15</v>
      </c>
      <c r="E10" s="14" t="n">
        <v>180</v>
      </c>
      <c r="F10" s="15" t="n">
        <v>1.66</v>
      </c>
      <c r="G10" s="15" t="n">
        <f aca="false">D10*F10</f>
        <v>24.9</v>
      </c>
      <c r="H10" s="16" t="n">
        <f aca="false">Proposta!$F$13</f>
        <v>0</v>
      </c>
      <c r="I10" s="17" t="n">
        <f aca="false">F10-F10*H10</f>
        <v>1.66</v>
      </c>
      <c r="J10" s="18" t="n">
        <f aca="false">D10*I10</f>
        <v>24.9</v>
      </c>
      <c r="K10" s="18" t="n">
        <f aca="false">J10*12</f>
        <v>298.8</v>
      </c>
      <c r="L10" s="19"/>
      <c r="M10" s="20"/>
    </row>
    <row r="11" customFormat="false" ht="14.5" hidden="false" customHeight="false" outlineLevel="0" collapsed="false">
      <c r="A11" s="10" t="s">
        <v>23</v>
      </c>
      <c r="B11" s="11" t="s">
        <v>15</v>
      </c>
      <c r="C11" s="12" t="s">
        <v>16</v>
      </c>
      <c r="D11" s="13" t="n">
        <f aca="false">E11/12</f>
        <v>4400</v>
      </c>
      <c r="E11" s="14" t="n">
        <v>52800</v>
      </c>
      <c r="F11" s="15" t="n">
        <v>0.08</v>
      </c>
      <c r="G11" s="15" t="n">
        <f aca="false">D11*F11</f>
        <v>352</v>
      </c>
      <c r="H11" s="16" t="n">
        <f aca="false">Proposta!$F$9</f>
        <v>0</v>
      </c>
      <c r="I11" s="17" t="n">
        <f aca="false">F11-F11*H11</f>
        <v>0.08</v>
      </c>
      <c r="J11" s="18" t="n">
        <f aca="false">D11*I11</f>
        <v>352</v>
      </c>
      <c r="K11" s="18" t="n">
        <f aca="false">J11*12</f>
        <v>4224</v>
      </c>
      <c r="L11" s="19" t="n">
        <f aca="false">SUM(J11:J16)</f>
        <v>2774</v>
      </c>
      <c r="M11" s="20" t="n">
        <f aca="false">SUM(K11:K16)</f>
        <v>33288</v>
      </c>
    </row>
    <row r="12" customFormat="false" ht="14.5" hidden="false" customHeight="false" outlineLevel="0" collapsed="false">
      <c r="A12" s="10"/>
      <c r="B12" s="11"/>
      <c r="C12" s="12" t="s">
        <v>17</v>
      </c>
      <c r="D12" s="13" t="n">
        <f aca="false">E12/12</f>
        <v>6700</v>
      </c>
      <c r="E12" s="14" t="n">
        <v>80400</v>
      </c>
      <c r="F12" s="15" t="n">
        <v>0.27</v>
      </c>
      <c r="G12" s="15" t="n">
        <f aca="false">D12*F12</f>
        <v>1809</v>
      </c>
      <c r="H12" s="16" t="n">
        <f aca="false">Proposta!$F$9</f>
        <v>0</v>
      </c>
      <c r="I12" s="17" t="n">
        <f aca="false">F12-F12*H12</f>
        <v>0.27</v>
      </c>
      <c r="J12" s="18" t="n">
        <f aca="false">D12*I12</f>
        <v>1809</v>
      </c>
      <c r="K12" s="18" t="n">
        <f aca="false">J12*12</f>
        <v>21708</v>
      </c>
      <c r="L12" s="19"/>
      <c r="M12" s="20"/>
    </row>
    <row r="13" customFormat="false" ht="14.5" hidden="false" customHeight="false" outlineLevel="0" collapsed="false">
      <c r="A13" s="10"/>
      <c r="B13" s="11" t="s">
        <v>18</v>
      </c>
      <c r="C13" s="12" t="s">
        <v>19</v>
      </c>
      <c r="D13" s="13" t="n">
        <f aca="false">E13/12</f>
        <v>400</v>
      </c>
      <c r="E13" s="14" t="n">
        <v>4800</v>
      </c>
      <c r="F13" s="15" t="n">
        <v>0.27</v>
      </c>
      <c r="G13" s="15" t="n">
        <f aca="false">D13*F13</f>
        <v>108</v>
      </c>
      <c r="H13" s="16" t="n">
        <f aca="false">Proposta!$F$11</f>
        <v>0</v>
      </c>
      <c r="I13" s="17" t="n">
        <f aca="false">F13-F13*H13</f>
        <v>0.27</v>
      </c>
      <c r="J13" s="18" t="n">
        <f aca="false">D13*I13</f>
        <v>108</v>
      </c>
      <c r="K13" s="18" t="n">
        <f aca="false">J13*12</f>
        <v>1296</v>
      </c>
      <c r="L13" s="19"/>
      <c r="M13" s="20"/>
    </row>
    <row r="14" customFormat="false" ht="14.5" hidden="false" customHeight="false" outlineLevel="0" collapsed="false">
      <c r="A14" s="10"/>
      <c r="B14" s="11"/>
      <c r="C14" s="12" t="s">
        <v>20</v>
      </c>
      <c r="D14" s="13" t="n">
        <f aca="false">E14/12</f>
        <v>500</v>
      </c>
      <c r="E14" s="14" t="n">
        <v>6000</v>
      </c>
      <c r="F14" s="15" t="n">
        <v>0.59</v>
      </c>
      <c r="G14" s="15" t="n">
        <f aca="false">D14*F14</f>
        <v>295</v>
      </c>
      <c r="H14" s="16" t="n">
        <f aca="false">Proposta!$F$11</f>
        <v>0</v>
      </c>
      <c r="I14" s="17" t="n">
        <f aca="false">F14-F14*H14</f>
        <v>0.59</v>
      </c>
      <c r="J14" s="18" t="n">
        <f aca="false">D14*I14</f>
        <v>295</v>
      </c>
      <c r="K14" s="18" t="n">
        <f aca="false">J14*12</f>
        <v>3540</v>
      </c>
      <c r="L14" s="19"/>
      <c r="M14" s="20"/>
    </row>
    <row r="15" customFormat="false" ht="14.5" hidden="false" customHeight="false" outlineLevel="0" collapsed="false">
      <c r="A15" s="10"/>
      <c r="B15" s="11" t="s">
        <v>21</v>
      </c>
      <c r="C15" s="12" t="s">
        <v>16</v>
      </c>
      <c r="D15" s="13" t="n">
        <f aca="false">E15/12</f>
        <v>50</v>
      </c>
      <c r="E15" s="14" t="n">
        <v>600</v>
      </c>
      <c r="F15" s="15" t="n">
        <v>2.54</v>
      </c>
      <c r="G15" s="15" t="n">
        <f aca="false">D15*F15</f>
        <v>127</v>
      </c>
      <c r="H15" s="16" t="n">
        <f aca="false">Proposta!$F$13</f>
        <v>0</v>
      </c>
      <c r="I15" s="17" t="n">
        <f aca="false">F15-F15*H15</f>
        <v>2.54</v>
      </c>
      <c r="J15" s="18" t="n">
        <f aca="false">D15*I15</f>
        <v>127</v>
      </c>
      <c r="K15" s="18" t="n">
        <f aca="false">J15*12</f>
        <v>1524</v>
      </c>
      <c r="L15" s="19"/>
      <c r="M15" s="20"/>
    </row>
    <row r="16" customFormat="false" ht="14.5" hidden="false" customHeight="false" outlineLevel="0" collapsed="false">
      <c r="A16" s="10"/>
      <c r="B16" s="11"/>
      <c r="C16" s="12" t="s">
        <v>22</v>
      </c>
      <c r="D16" s="13" t="n">
        <f aca="false">E16/12</f>
        <v>50</v>
      </c>
      <c r="E16" s="14" t="n">
        <v>600</v>
      </c>
      <c r="F16" s="15" t="n">
        <v>1.66</v>
      </c>
      <c r="G16" s="15" t="n">
        <f aca="false">D16*F16</f>
        <v>83</v>
      </c>
      <c r="H16" s="16" t="n">
        <f aca="false">Proposta!$F$13</f>
        <v>0</v>
      </c>
      <c r="I16" s="17" t="n">
        <f aca="false">F16-F16*H16</f>
        <v>1.66</v>
      </c>
      <c r="J16" s="18" t="n">
        <f aca="false">D16*I16</f>
        <v>83</v>
      </c>
      <c r="K16" s="18" t="n">
        <f aca="false">J16*12</f>
        <v>996</v>
      </c>
      <c r="L16" s="19"/>
      <c r="M16" s="20"/>
    </row>
    <row r="17" customFormat="false" ht="14.5" hidden="false" customHeight="false" outlineLevel="0" collapsed="false">
      <c r="A17" s="10" t="s">
        <v>24</v>
      </c>
      <c r="B17" s="11" t="s">
        <v>15</v>
      </c>
      <c r="C17" s="12" t="s">
        <v>16</v>
      </c>
      <c r="D17" s="13" t="n">
        <f aca="false">E17/12</f>
        <v>3600</v>
      </c>
      <c r="E17" s="14" t="n">
        <v>43200</v>
      </c>
      <c r="F17" s="15" t="n">
        <v>0.08</v>
      </c>
      <c r="G17" s="15" t="n">
        <f aca="false">D17*F17</f>
        <v>288</v>
      </c>
      <c r="H17" s="16" t="n">
        <f aca="false">Proposta!$F$9</f>
        <v>0</v>
      </c>
      <c r="I17" s="17" t="n">
        <f aca="false">F17-F17*H17</f>
        <v>0.08</v>
      </c>
      <c r="J17" s="18" t="n">
        <f aca="false">D17*I17</f>
        <v>288</v>
      </c>
      <c r="K17" s="18" t="n">
        <f aca="false">J17*12</f>
        <v>3456</v>
      </c>
      <c r="L17" s="19" t="n">
        <f aca="false">SUM(J17:J22)</f>
        <v>2500.75</v>
      </c>
      <c r="M17" s="20" t="n">
        <f aca="false">SUM(K17:K22)</f>
        <v>30009</v>
      </c>
    </row>
    <row r="18" customFormat="false" ht="14.5" hidden="false" customHeight="false" outlineLevel="0" collapsed="false">
      <c r="A18" s="10"/>
      <c r="B18" s="11"/>
      <c r="C18" s="12" t="s">
        <v>17</v>
      </c>
      <c r="D18" s="13" t="n">
        <f aca="false">E18/12</f>
        <v>5925</v>
      </c>
      <c r="E18" s="14" t="n">
        <v>71100</v>
      </c>
      <c r="F18" s="15" t="n">
        <v>0.27</v>
      </c>
      <c r="G18" s="15" t="n">
        <f aca="false">D18*F18</f>
        <v>1599.75</v>
      </c>
      <c r="H18" s="16" t="n">
        <f aca="false">Proposta!$F$9</f>
        <v>0</v>
      </c>
      <c r="I18" s="17" t="n">
        <f aca="false">F18-F18*H18</f>
        <v>0.27</v>
      </c>
      <c r="J18" s="18" t="n">
        <f aca="false">D18*I18</f>
        <v>1599.75</v>
      </c>
      <c r="K18" s="18" t="n">
        <f aca="false">J18*12</f>
        <v>19197</v>
      </c>
      <c r="L18" s="19"/>
      <c r="M18" s="20"/>
    </row>
    <row r="19" customFormat="false" ht="14.5" hidden="false" customHeight="false" outlineLevel="0" collapsed="false">
      <c r="A19" s="10"/>
      <c r="B19" s="11" t="s">
        <v>18</v>
      </c>
      <c r="C19" s="12" t="s">
        <v>19</v>
      </c>
      <c r="D19" s="13" t="n">
        <f aca="false">E19/12</f>
        <v>400</v>
      </c>
      <c r="E19" s="14" t="n">
        <v>4800</v>
      </c>
      <c r="F19" s="15" t="n">
        <v>0.27</v>
      </c>
      <c r="G19" s="15" t="n">
        <f aca="false">D19*F19</f>
        <v>108</v>
      </c>
      <c r="H19" s="16" t="n">
        <f aca="false">Proposta!$F$11</f>
        <v>0</v>
      </c>
      <c r="I19" s="17" t="n">
        <f aca="false">F19-F19*H19</f>
        <v>0.27</v>
      </c>
      <c r="J19" s="18" t="n">
        <f aca="false">D19*I19</f>
        <v>108</v>
      </c>
      <c r="K19" s="18" t="n">
        <f aca="false">J19*12</f>
        <v>1296</v>
      </c>
      <c r="L19" s="19"/>
      <c r="M19" s="20"/>
    </row>
    <row r="20" customFormat="false" ht="14.5" hidden="false" customHeight="false" outlineLevel="0" collapsed="false">
      <c r="A20" s="10"/>
      <c r="B20" s="11"/>
      <c r="C20" s="12" t="s">
        <v>20</v>
      </c>
      <c r="D20" s="13" t="n">
        <f aca="false">E20/12</f>
        <v>500</v>
      </c>
      <c r="E20" s="14" t="n">
        <v>6000</v>
      </c>
      <c r="F20" s="15" t="n">
        <v>0.59</v>
      </c>
      <c r="G20" s="15" t="n">
        <f aca="false">D20*F20</f>
        <v>295</v>
      </c>
      <c r="H20" s="16" t="n">
        <f aca="false">Proposta!$F$11</f>
        <v>0</v>
      </c>
      <c r="I20" s="17" t="n">
        <f aca="false">F20-F20*H20</f>
        <v>0.59</v>
      </c>
      <c r="J20" s="18" t="n">
        <f aca="false">D20*I20</f>
        <v>295</v>
      </c>
      <c r="K20" s="18" t="n">
        <f aca="false">J20*12</f>
        <v>3540</v>
      </c>
      <c r="L20" s="19"/>
      <c r="M20" s="20"/>
    </row>
    <row r="21" customFormat="false" ht="14.5" hidden="false" customHeight="false" outlineLevel="0" collapsed="false">
      <c r="A21" s="10"/>
      <c r="B21" s="11" t="s">
        <v>21</v>
      </c>
      <c r="C21" s="12" t="s">
        <v>16</v>
      </c>
      <c r="D21" s="13" t="n">
        <f aca="false">E21/12</f>
        <v>50</v>
      </c>
      <c r="E21" s="14" t="n">
        <v>600</v>
      </c>
      <c r="F21" s="15" t="n">
        <v>2.54</v>
      </c>
      <c r="G21" s="15" t="n">
        <f aca="false">D21*F21</f>
        <v>127</v>
      </c>
      <c r="H21" s="16" t="n">
        <f aca="false">Proposta!$F$13</f>
        <v>0</v>
      </c>
      <c r="I21" s="17" t="n">
        <f aca="false">F21-F21*H21</f>
        <v>2.54</v>
      </c>
      <c r="J21" s="18" t="n">
        <f aca="false">D21*I21</f>
        <v>127</v>
      </c>
      <c r="K21" s="18" t="n">
        <f aca="false">J21*12</f>
        <v>1524</v>
      </c>
      <c r="L21" s="19"/>
      <c r="M21" s="20"/>
    </row>
    <row r="22" customFormat="false" ht="14.5" hidden="false" customHeight="false" outlineLevel="0" collapsed="false">
      <c r="A22" s="10"/>
      <c r="B22" s="11"/>
      <c r="C22" s="12" t="s">
        <v>22</v>
      </c>
      <c r="D22" s="13" t="n">
        <f aca="false">E22/12</f>
        <v>50</v>
      </c>
      <c r="E22" s="14" t="n">
        <v>600</v>
      </c>
      <c r="F22" s="15" t="n">
        <v>1.66</v>
      </c>
      <c r="G22" s="15" t="n">
        <f aca="false">D22*F22</f>
        <v>83</v>
      </c>
      <c r="H22" s="16" t="n">
        <f aca="false">Proposta!$F$13</f>
        <v>0</v>
      </c>
      <c r="I22" s="17" t="n">
        <f aca="false">F22-F22*H22</f>
        <v>1.66</v>
      </c>
      <c r="J22" s="18" t="n">
        <f aca="false">D22*I22</f>
        <v>83</v>
      </c>
      <c r="K22" s="18" t="n">
        <f aca="false">J22*12</f>
        <v>996</v>
      </c>
      <c r="L22" s="19"/>
      <c r="M22" s="20"/>
    </row>
    <row r="23" customFormat="false" ht="14.5" hidden="false" customHeight="false" outlineLevel="0" collapsed="false">
      <c r="A23" s="10" t="s">
        <v>25</v>
      </c>
      <c r="B23" s="11" t="s">
        <v>15</v>
      </c>
      <c r="C23" s="12" t="s">
        <v>16</v>
      </c>
      <c r="D23" s="13" t="n">
        <f aca="false">E23/12</f>
        <v>500</v>
      </c>
      <c r="E23" s="14" t="n">
        <v>6000</v>
      </c>
      <c r="F23" s="15" t="n">
        <v>0.08</v>
      </c>
      <c r="G23" s="15" t="n">
        <f aca="false">D23*F23</f>
        <v>40</v>
      </c>
      <c r="H23" s="16" t="n">
        <f aca="false">Proposta!$F$9</f>
        <v>0</v>
      </c>
      <c r="I23" s="17" t="n">
        <f aca="false">F23-F23*H23</f>
        <v>0.08</v>
      </c>
      <c r="J23" s="18" t="n">
        <f aca="false">D23*I23</f>
        <v>40</v>
      </c>
      <c r="K23" s="18" t="n">
        <f aca="false">J23*12</f>
        <v>480</v>
      </c>
      <c r="L23" s="19" t="n">
        <f aca="false">SUM(J23:J28)</f>
        <v>631.9</v>
      </c>
      <c r="M23" s="20" t="n">
        <f aca="false">SUM(K23:K28)</f>
        <v>7582.8</v>
      </c>
    </row>
    <row r="24" customFormat="false" ht="14.5" hidden="false" customHeight="false" outlineLevel="0" collapsed="false">
      <c r="A24" s="10"/>
      <c r="B24" s="11"/>
      <c r="C24" s="12" t="s">
        <v>17</v>
      </c>
      <c r="D24" s="13" t="n">
        <f aca="false">E24/12</f>
        <v>750</v>
      </c>
      <c r="E24" s="14" t="n">
        <v>9000</v>
      </c>
      <c r="F24" s="15" t="n">
        <v>0.27</v>
      </c>
      <c r="G24" s="15" t="n">
        <f aca="false">D24*F24</f>
        <v>202.5</v>
      </c>
      <c r="H24" s="16" t="n">
        <f aca="false">Proposta!$F$9</f>
        <v>0</v>
      </c>
      <c r="I24" s="17" t="n">
        <f aca="false">F24-F24*H24</f>
        <v>0.27</v>
      </c>
      <c r="J24" s="18" t="n">
        <f aca="false">D24*I24</f>
        <v>202.5</v>
      </c>
      <c r="K24" s="18" t="n">
        <f aca="false">J24*12</f>
        <v>2430</v>
      </c>
      <c r="L24" s="19"/>
      <c r="M24" s="20"/>
    </row>
    <row r="25" customFormat="false" ht="14.5" hidden="false" customHeight="false" outlineLevel="0" collapsed="false">
      <c r="A25" s="10"/>
      <c r="B25" s="11" t="s">
        <v>18</v>
      </c>
      <c r="C25" s="12" t="s">
        <v>19</v>
      </c>
      <c r="D25" s="13" t="n">
        <f aca="false">E25/12</f>
        <v>330</v>
      </c>
      <c r="E25" s="14" t="n">
        <v>3960</v>
      </c>
      <c r="F25" s="15" t="n">
        <v>0.27</v>
      </c>
      <c r="G25" s="15" t="n">
        <f aca="false">D25*F25</f>
        <v>89.1</v>
      </c>
      <c r="H25" s="16" t="n">
        <f aca="false">Proposta!$F$11</f>
        <v>0</v>
      </c>
      <c r="I25" s="17" t="n">
        <f aca="false">F25-F25*H25</f>
        <v>0.27</v>
      </c>
      <c r="J25" s="18" t="n">
        <f aca="false">D25*I25</f>
        <v>89.1</v>
      </c>
      <c r="K25" s="18" t="n">
        <f aca="false">J25*12</f>
        <v>1069.2</v>
      </c>
      <c r="L25" s="19"/>
      <c r="M25" s="20"/>
    </row>
    <row r="26" customFormat="false" ht="14.5" hidden="false" customHeight="false" outlineLevel="0" collapsed="false">
      <c r="A26" s="10"/>
      <c r="B26" s="11"/>
      <c r="C26" s="12" t="s">
        <v>20</v>
      </c>
      <c r="D26" s="13" t="n">
        <f aca="false">E26/12</f>
        <v>360</v>
      </c>
      <c r="E26" s="14" t="n">
        <v>4320</v>
      </c>
      <c r="F26" s="15" t="n">
        <v>0.59</v>
      </c>
      <c r="G26" s="15" t="n">
        <f aca="false">D26*F26</f>
        <v>212.4</v>
      </c>
      <c r="H26" s="16" t="n">
        <f aca="false">Proposta!$F$11</f>
        <v>0</v>
      </c>
      <c r="I26" s="17" t="n">
        <f aca="false">F26-F26*H26</f>
        <v>0.59</v>
      </c>
      <c r="J26" s="18" t="n">
        <f aca="false">D26*I26</f>
        <v>212.4</v>
      </c>
      <c r="K26" s="18" t="n">
        <f aca="false">J26*12</f>
        <v>2548.8</v>
      </c>
      <c r="L26" s="19"/>
      <c r="M26" s="20"/>
    </row>
    <row r="27" customFormat="false" ht="14.5" hidden="false" customHeight="false" outlineLevel="0" collapsed="false">
      <c r="A27" s="10"/>
      <c r="B27" s="11" t="s">
        <v>21</v>
      </c>
      <c r="C27" s="12" t="s">
        <v>16</v>
      </c>
      <c r="D27" s="13" t="n">
        <f aca="false">E27/12</f>
        <v>15</v>
      </c>
      <c r="E27" s="14" t="n">
        <v>180</v>
      </c>
      <c r="F27" s="15" t="n">
        <v>2.54</v>
      </c>
      <c r="G27" s="15" t="n">
        <f aca="false">D27*F27</f>
        <v>38.1</v>
      </c>
      <c r="H27" s="16" t="n">
        <f aca="false">Proposta!$F$13</f>
        <v>0</v>
      </c>
      <c r="I27" s="17" t="n">
        <f aca="false">F27-F27*H27</f>
        <v>2.54</v>
      </c>
      <c r="J27" s="18" t="n">
        <f aca="false">D27*I27</f>
        <v>38.1</v>
      </c>
      <c r="K27" s="18" t="n">
        <f aca="false">J27*12</f>
        <v>457.2</v>
      </c>
      <c r="L27" s="19"/>
      <c r="M27" s="20"/>
    </row>
    <row r="28" customFormat="false" ht="14.5" hidden="false" customHeight="false" outlineLevel="0" collapsed="false">
      <c r="A28" s="10"/>
      <c r="B28" s="11"/>
      <c r="C28" s="12" t="s">
        <v>22</v>
      </c>
      <c r="D28" s="13" t="n">
        <f aca="false">E28/12</f>
        <v>30</v>
      </c>
      <c r="E28" s="14" t="n">
        <v>360</v>
      </c>
      <c r="F28" s="15" t="n">
        <v>1.66</v>
      </c>
      <c r="G28" s="15" t="n">
        <f aca="false">D28*F28</f>
        <v>49.8</v>
      </c>
      <c r="H28" s="16" t="n">
        <f aca="false">Proposta!$F$13</f>
        <v>0</v>
      </c>
      <c r="I28" s="17" t="n">
        <f aca="false">F28-F28*H28</f>
        <v>1.66</v>
      </c>
      <c r="J28" s="18" t="n">
        <f aca="false">D28*I28</f>
        <v>49.8</v>
      </c>
      <c r="K28" s="18" t="n">
        <f aca="false">J28*12</f>
        <v>597.6</v>
      </c>
      <c r="L28" s="19"/>
      <c r="M28" s="20"/>
    </row>
    <row r="29" customFormat="false" ht="14.5" hidden="false" customHeight="false" outlineLevel="0" collapsed="false">
      <c r="A29" s="10" t="s">
        <v>26</v>
      </c>
      <c r="B29" s="11" t="s">
        <v>15</v>
      </c>
      <c r="C29" s="12" t="s">
        <v>16</v>
      </c>
      <c r="D29" s="13" t="n">
        <f aca="false">E29/12</f>
        <v>280</v>
      </c>
      <c r="E29" s="14" t="n">
        <v>3360</v>
      </c>
      <c r="F29" s="15" t="n">
        <v>0.08</v>
      </c>
      <c r="G29" s="15" t="n">
        <f aca="false">D29*F29</f>
        <v>22.4</v>
      </c>
      <c r="H29" s="16" t="n">
        <f aca="false">Proposta!$F$9</f>
        <v>0</v>
      </c>
      <c r="I29" s="17" t="n">
        <f aca="false">F29-F29*H29</f>
        <v>0.08</v>
      </c>
      <c r="J29" s="18" t="n">
        <f aca="false">D29*I29</f>
        <v>22.4</v>
      </c>
      <c r="K29" s="18" t="n">
        <f aca="false">J29*12</f>
        <v>268.8</v>
      </c>
      <c r="L29" s="19" t="n">
        <f aca="false">SUM(J29:J34)</f>
        <v>248.65</v>
      </c>
      <c r="M29" s="20" t="n">
        <f aca="false">SUM(K29:K34)</f>
        <v>2983.8</v>
      </c>
    </row>
    <row r="30" customFormat="false" ht="14.5" hidden="false" customHeight="false" outlineLevel="0" collapsed="false">
      <c r="A30" s="10"/>
      <c r="B30" s="11"/>
      <c r="C30" s="12" t="s">
        <v>17</v>
      </c>
      <c r="D30" s="13" t="n">
        <f aca="false">E30/12</f>
        <v>330</v>
      </c>
      <c r="E30" s="14" t="n">
        <v>3960</v>
      </c>
      <c r="F30" s="15" t="n">
        <v>0.27</v>
      </c>
      <c r="G30" s="15" t="n">
        <f aca="false">D30*F30</f>
        <v>89.1</v>
      </c>
      <c r="H30" s="16" t="n">
        <f aca="false">Proposta!$F$9</f>
        <v>0</v>
      </c>
      <c r="I30" s="17" t="n">
        <f aca="false">F30-F30*H30</f>
        <v>0.27</v>
      </c>
      <c r="J30" s="18" t="n">
        <f aca="false">D30*I30</f>
        <v>89.1</v>
      </c>
      <c r="K30" s="18" t="n">
        <f aca="false">J30*12</f>
        <v>1069.2</v>
      </c>
      <c r="L30" s="19"/>
      <c r="M30" s="20"/>
    </row>
    <row r="31" customFormat="false" ht="14.5" hidden="false" customHeight="false" outlineLevel="0" collapsed="false">
      <c r="A31" s="10"/>
      <c r="B31" s="11" t="s">
        <v>18</v>
      </c>
      <c r="C31" s="12" t="s">
        <v>19</v>
      </c>
      <c r="D31" s="13" t="n">
        <f aca="false">E31/12</f>
        <v>125</v>
      </c>
      <c r="E31" s="14" t="n">
        <v>1500</v>
      </c>
      <c r="F31" s="15" t="n">
        <v>0.27</v>
      </c>
      <c r="G31" s="15" t="n">
        <f aca="false">D31*F31</f>
        <v>33.75</v>
      </c>
      <c r="H31" s="16" t="n">
        <f aca="false">Proposta!$F$11</f>
        <v>0</v>
      </c>
      <c r="I31" s="17" t="n">
        <f aca="false">F31-F31*H31</f>
        <v>0.27</v>
      </c>
      <c r="J31" s="18" t="n">
        <f aca="false">D31*I31</f>
        <v>33.75</v>
      </c>
      <c r="K31" s="18" t="n">
        <f aca="false">J31*12</f>
        <v>405</v>
      </c>
      <c r="L31" s="19"/>
      <c r="M31" s="20"/>
    </row>
    <row r="32" customFormat="false" ht="14.5" hidden="false" customHeight="false" outlineLevel="0" collapsed="false">
      <c r="A32" s="10"/>
      <c r="B32" s="11"/>
      <c r="C32" s="12" t="s">
        <v>20</v>
      </c>
      <c r="D32" s="13" t="n">
        <f aca="false">E32/12</f>
        <v>90</v>
      </c>
      <c r="E32" s="14" t="n">
        <v>1080</v>
      </c>
      <c r="F32" s="15" t="n">
        <v>0.59</v>
      </c>
      <c r="G32" s="15" t="n">
        <f aca="false">D32*F32</f>
        <v>53.1</v>
      </c>
      <c r="H32" s="16" t="n">
        <f aca="false">Proposta!$F$11</f>
        <v>0</v>
      </c>
      <c r="I32" s="17" t="n">
        <f aca="false">F32-F32*H32</f>
        <v>0.59</v>
      </c>
      <c r="J32" s="18" t="n">
        <f aca="false">D32*I32</f>
        <v>53.1</v>
      </c>
      <c r="K32" s="18" t="n">
        <f aca="false">J32*12</f>
        <v>637.2</v>
      </c>
      <c r="L32" s="19"/>
      <c r="M32" s="20"/>
    </row>
    <row r="33" customFormat="false" ht="14.5" hidden="false" customHeight="false" outlineLevel="0" collapsed="false">
      <c r="A33" s="10"/>
      <c r="B33" s="11" t="s">
        <v>21</v>
      </c>
      <c r="C33" s="12" t="s">
        <v>16</v>
      </c>
      <c r="D33" s="13" t="n">
        <f aca="false">E33/12</f>
        <v>10</v>
      </c>
      <c r="E33" s="14" t="n">
        <v>120</v>
      </c>
      <c r="F33" s="15" t="n">
        <v>2.54</v>
      </c>
      <c r="G33" s="15" t="n">
        <f aca="false">D33*F33</f>
        <v>25.4</v>
      </c>
      <c r="H33" s="16" t="n">
        <f aca="false">Proposta!$F$13</f>
        <v>0</v>
      </c>
      <c r="I33" s="17" t="n">
        <f aca="false">F33-F33*H33</f>
        <v>2.54</v>
      </c>
      <c r="J33" s="18" t="n">
        <f aca="false">D33*I33</f>
        <v>25.4</v>
      </c>
      <c r="K33" s="18" t="n">
        <f aca="false">J33*12</f>
        <v>304.8</v>
      </c>
      <c r="L33" s="19"/>
      <c r="M33" s="20"/>
    </row>
    <row r="34" customFormat="false" ht="14.5" hidden="false" customHeight="false" outlineLevel="0" collapsed="false">
      <c r="A34" s="10"/>
      <c r="B34" s="11"/>
      <c r="C34" s="12" t="s">
        <v>22</v>
      </c>
      <c r="D34" s="13" t="n">
        <f aca="false">E34/12</f>
        <v>15</v>
      </c>
      <c r="E34" s="14" t="n">
        <v>180</v>
      </c>
      <c r="F34" s="15" t="n">
        <v>1.66</v>
      </c>
      <c r="G34" s="15" t="n">
        <f aca="false">D34*F34</f>
        <v>24.9</v>
      </c>
      <c r="H34" s="16" t="n">
        <f aca="false">Proposta!$F$13</f>
        <v>0</v>
      </c>
      <c r="I34" s="17" t="n">
        <f aca="false">F34-F34*H34</f>
        <v>1.66</v>
      </c>
      <c r="J34" s="18" t="n">
        <f aca="false">D34*I34</f>
        <v>24.9</v>
      </c>
      <c r="K34" s="18" t="n">
        <f aca="false">J34*12</f>
        <v>298.8</v>
      </c>
      <c r="L34" s="19"/>
      <c r="M34" s="20"/>
    </row>
    <row r="35" customFormat="false" ht="14.5" hidden="false" customHeight="false" outlineLevel="0" collapsed="false">
      <c r="A35" s="10" t="s">
        <v>27</v>
      </c>
      <c r="B35" s="11" t="s">
        <v>15</v>
      </c>
      <c r="C35" s="12" t="s">
        <v>16</v>
      </c>
      <c r="D35" s="13" t="n">
        <f aca="false">E35/12</f>
        <v>500</v>
      </c>
      <c r="E35" s="14" t="n">
        <v>6000</v>
      </c>
      <c r="F35" s="15" t="n">
        <v>0.08</v>
      </c>
      <c r="G35" s="15" t="n">
        <f aca="false">D35*F35</f>
        <v>40</v>
      </c>
      <c r="H35" s="16" t="n">
        <f aca="false">Proposta!$F$9</f>
        <v>0</v>
      </c>
      <c r="I35" s="17" t="n">
        <f aca="false">F35-F35*H35</f>
        <v>0.08</v>
      </c>
      <c r="J35" s="18" t="n">
        <f aca="false">D35*I35</f>
        <v>40</v>
      </c>
      <c r="K35" s="18" t="n">
        <f aca="false">J35*12</f>
        <v>480</v>
      </c>
      <c r="L35" s="19" t="n">
        <f aca="false">SUM(J35:J40)</f>
        <v>631.9</v>
      </c>
      <c r="M35" s="20" t="n">
        <f aca="false">SUM(K35:K40)</f>
        <v>7582.8</v>
      </c>
    </row>
    <row r="36" customFormat="false" ht="14.5" hidden="false" customHeight="false" outlineLevel="0" collapsed="false">
      <c r="A36" s="10"/>
      <c r="B36" s="11"/>
      <c r="C36" s="12" t="s">
        <v>17</v>
      </c>
      <c r="D36" s="13" t="n">
        <f aca="false">E36/12</f>
        <v>750</v>
      </c>
      <c r="E36" s="14" t="n">
        <v>9000</v>
      </c>
      <c r="F36" s="15" t="n">
        <v>0.27</v>
      </c>
      <c r="G36" s="15" t="n">
        <f aca="false">D36*F36</f>
        <v>202.5</v>
      </c>
      <c r="H36" s="16" t="n">
        <f aca="false">Proposta!$F$9</f>
        <v>0</v>
      </c>
      <c r="I36" s="17" t="n">
        <f aca="false">F36-F36*H36</f>
        <v>0.27</v>
      </c>
      <c r="J36" s="18" t="n">
        <f aca="false">D36*I36</f>
        <v>202.5</v>
      </c>
      <c r="K36" s="18" t="n">
        <f aca="false">J36*12</f>
        <v>2430</v>
      </c>
      <c r="L36" s="19"/>
      <c r="M36" s="20"/>
    </row>
    <row r="37" customFormat="false" ht="14.5" hidden="false" customHeight="false" outlineLevel="0" collapsed="false">
      <c r="A37" s="10"/>
      <c r="B37" s="11" t="s">
        <v>18</v>
      </c>
      <c r="C37" s="12" t="s">
        <v>19</v>
      </c>
      <c r="D37" s="13" t="n">
        <f aca="false">E37/12</f>
        <v>330</v>
      </c>
      <c r="E37" s="14" t="n">
        <v>3960</v>
      </c>
      <c r="F37" s="15" t="n">
        <v>0.27</v>
      </c>
      <c r="G37" s="15" t="n">
        <f aca="false">D37*F37</f>
        <v>89.1</v>
      </c>
      <c r="H37" s="16" t="n">
        <f aca="false">Proposta!$F$11</f>
        <v>0</v>
      </c>
      <c r="I37" s="17" t="n">
        <f aca="false">F37-F37*H37</f>
        <v>0.27</v>
      </c>
      <c r="J37" s="18" t="n">
        <f aca="false">D37*I37</f>
        <v>89.1</v>
      </c>
      <c r="K37" s="18" t="n">
        <f aca="false">J37*12</f>
        <v>1069.2</v>
      </c>
      <c r="L37" s="19"/>
      <c r="M37" s="20"/>
    </row>
    <row r="38" customFormat="false" ht="14.5" hidden="false" customHeight="false" outlineLevel="0" collapsed="false">
      <c r="A38" s="10"/>
      <c r="B38" s="11"/>
      <c r="C38" s="12" t="s">
        <v>20</v>
      </c>
      <c r="D38" s="13" t="n">
        <f aca="false">E38/12</f>
        <v>360</v>
      </c>
      <c r="E38" s="14" t="n">
        <v>4320</v>
      </c>
      <c r="F38" s="15" t="n">
        <v>0.59</v>
      </c>
      <c r="G38" s="15" t="n">
        <f aca="false">D38*F38</f>
        <v>212.4</v>
      </c>
      <c r="H38" s="16" t="n">
        <f aca="false">Proposta!$F$11</f>
        <v>0</v>
      </c>
      <c r="I38" s="17" t="n">
        <f aca="false">F38-F38*H38</f>
        <v>0.59</v>
      </c>
      <c r="J38" s="18" t="n">
        <f aca="false">D38*I38</f>
        <v>212.4</v>
      </c>
      <c r="K38" s="18" t="n">
        <f aca="false">J38*12</f>
        <v>2548.8</v>
      </c>
      <c r="L38" s="19"/>
      <c r="M38" s="20"/>
    </row>
    <row r="39" customFormat="false" ht="14.5" hidden="false" customHeight="false" outlineLevel="0" collapsed="false">
      <c r="A39" s="10"/>
      <c r="B39" s="11" t="s">
        <v>21</v>
      </c>
      <c r="C39" s="12" t="s">
        <v>16</v>
      </c>
      <c r="D39" s="13" t="n">
        <f aca="false">E39/12</f>
        <v>15</v>
      </c>
      <c r="E39" s="14" t="n">
        <v>180</v>
      </c>
      <c r="F39" s="15" t="n">
        <v>2.54</v>
      </c>
      <c r="G39" s="15" t="n">
        <f aca="false">D39*F39</f>
        <v>38.1</v>
      </c>
      <c r="H39" s="16" t="n">
        <f aca="false">Proposta!$F$13</f>
        <v>0</v>
      </c>
      <c r="I39" s="17" t="n">
        <f aca="false">F39-F39*H39</f>
        <v>2.54</v>
      </c>
      <c r="J39" s="18" t="n">
        <f aca="false">D39*I39</f>
        <v>38.1</v>
      </c>
      <c r="K39" s="18" t="n">
        <f aca="false">J39*12</f>
        <v>457.2</v>
      </c>
      <c r="L39" s="19"/>
      <c r="M39" s="20"/>
    </row>
    <row r="40" customFormat="false" ht="14.5" hidden="false" customHeight="false" outlineLevel="0" collapsed="false">
      <c r="A40" s="10"/>
      <c r="B40" s="11"/>
      <c r="C40" s="12" t="s">
        <v>22</v>
      </c>
      <c r="D40" s="13" t="n">
        <f aca="false">E40/12</f>
        <v>30</v>
      </c>
      <c r="E40" s="14" t="n">
        <v>360</v>
      </c>
      <c r="F40" s="15" t="n">
        <v>1.66</v>
      </c>
      <c r="G40" s="15" t="n">
        <f aca="false">D40*F40</f>
        <v>49.8</v>
      </c>
      <c r="H40" s="16" t="n">
        <f aca="false">Proposta!$F$13</f>
        <v>0</v>
      </c>
      <c r="I40" s="17" t="n">
        <f aca="false">F40-F40*H40</f>
        <v>1.66</v>
      </c>
      <c r="J40" s="18" t="n">
        <f aca="false">D40*I40</f>
        <v>49.8</v>
      </c>
      <c r="K40" s="18" t="n">
        <f aca="false">J40*12</f>
        <v>597.6</v>
      </c>
      <c r="L40" s="19"/>
      <c r="M40" s="20"/>
    </row>
    <row r="41" customFormat="false" ht="14.5" hidden="false" customHeight="false" outlineLevel="0" collapsed="false">
      <c r="A41" s="10" t="s">
        <v>28</v>
      </c>
      <c r="B41" s="11" t="s">
        <v>15</v>
      </c>
      <c r="C41" s="12" t="s">
        <v>16</v>
      </c>
      <c r="D41" s="13" t="n">
        <f aca="false">E41/12</f>
        <v>500</v>
      </c>
      <c r="E41" s="14" t="n">
        <v>6000</v>
      </c>
      <c r="F41" s="15" t="n">
        <v>0.08</v>
      </c>
      <c r="G41" s="15" t="n">
        <f aca="false">D41*F41</f>
        <v>40</v>
      </c>
      <c r="H41" s="16" t="n">
        <f aca="false">Proposta!$F$9</f>
        <v>0</v>
      </c>
      <c r="I41" s="17" t="n">
        <f aca="false">F41-F41*H41</f>
        <v>0.08</v>
      </c>
      <c r="J41" s="18" t="n">
        <f aca="false">D41*I41</f>
        <v>40</v>
      </c>
      <c r="K41" s="18" t="n">
        <f aca="false">J41*12</f>
        <v>480</v>
      </c>
      <c r="L41" s="19" t="n">
        <f aca="false">SUM(J41:J46)</f>
        <v>631.9</v>
      </c>
      <c r="M41" s="20" t="n">
        <f aca="false">SUM(K41:K46)</f>
        <v>7582.8</v>
      </c>
    </row>
    <row r="42" customFormat="false" ht="14.5" hidden="false" customHeight="false" outlineLevel="0" collapsed="false">
      <c r="A42" s="10"/>
      <c r="B42" s="11"/>
      <c r="C42" s="12" t="s">
        <v>17</v>
      </c>
      <c r="D42" s="13" t="n">
        <f aca="false">E42/12</f>
        <v>750</v>
      </c>
      <c r="E42" s="14" t="n">
        <v>9000</v>
      </c>
      <c r="F42" s="15" t="n">
        <v>0.27</v>
      </c>
      <c r="G42" s="15" t="n">
        <f aca="false">D42*F42</f>
        <v>202.5</v>
      </c>
      <c r="H42" s="16" t="n">
        <f aca="false">Proposta!$F$9</f>
        <v>0</v>
      </c>
      <c r="I42" s="17" t="n">
        <f aca="false">F42-F42*H42</f>
        <v>0.27</v>
      </c>
      <c r="J42" s="18" t="n">
        <f aca="false">D42*I42</f>
        <v>202.5</v>
      </c>
      <c r="K42" s="18" t="n">
        <f aca="false">J42*12</f>
        <v>2430</v>
      </c>
      <c r="L42" s="19"/>
      <c r="M42" s="20"/>
    </row>
    <row r="43" customFormat="false" ht="14.5" hidden="false" customHeight="false" outlineLevel="0" collapsed="false">
      <c r="A43" s="10"/>
      <c r="B43" s="11" t="s">
        <v>18</v>
      </c>
      <c r="C43" s="12" t="s">
        <v>19</v>
      </c>
      <c r="D43" s="13" t="n">
        <f aca="false">E43/12</f>
        <v>330</v>
      </c>
      <c r="E43" s="14" t="n">
        <v>3960</v>
      </c>
      <c r="F43" s="15" t="n">
        <v>0.27</v>
      </c>
      <c r="G43" s="15" t="n">
        <f aca="false">D43*F43</f>
        <v>89.1</v>
      </c>
      <c r="H43" s="16" t="n">
        <f aca="false">Proposta!$F$11</f>
        <v>0</v>
      </c>
      <c r="I43" s="17" t="n">
        <f aca="false">F43-F43*H43</f>
        <v>0.27</v>
      </c>
      <c r="J43" s="18" t="n">
        <f aca="false">D43*I43</f>
        <v>89.1</v>
      </c>
      <c r="K43" s="18" t="n">
        <f aca="false">J43*12</f>
        <v>1069.2</v>
      </c>
      <c r="L43" s="19"/>
      <c r="M43" s="20"/>
    </row>
    <row r="44" customFormat="false" ht="14.5" hidden="false" customHeight="false" outlineLevel="0" collapsed="false">
      <c r="A44" s="10"/>
      <c r="B44" s="11"/>
      <c r="C44" s="12" t="s">
        <v>20</v>
      </c>
      <c r="D44" s="13" t="n">
        <f aca="false">E44/12</f>
        <v>360</v>
      </c>
      <c r="E44" s="14" t="n">
        <v>4320</v>
      </c>
      <c r="F44" s="15" t="n">
        <v>0.59</v>
      </c>
      <c r="G44" s="15" t="n">
        <f aca="false">D44*F44</f>
        <v>212.4</v>
      </c>
      <c r="H44" s="16" t="n">
        <f aca="false">Proposta!$F$11</f>
        <v>0</v>
      </c>
      <c r="I44" s="17" t="n">
        <f aca="false">F44-F44*H44</f>
        <v>0.59</v>
      </c>
      <c r="J44" s="18" t="n">
        <f aca="false">D44*I44</f>
        <v>212.4</v>
      </c>
      <c r="K44" s="18" t="n">
        <f aca="false">J44*12</f>
        <v>2548.8</v>
      </c>
      <c r="L44" s="19"/>
      <c r="M44" s="20"/>
    </row>
    <row r="45" customFormat="false" ht="14.5" hidden="false" customHeight="false" outlineLevel="0" collapsed="false">
      <c r="A45" s="10"/>
      <c r="B45" s="11" t="s">
        <v>21</v>
      </c>
      <c r="C45" s="12" t="s">
        <v>16</v>
      </c>
      <c r="D45" s="13" t="n">
        <f aca="false">E45/12</f>
        <v>15</v>
      </c>
      <c r="E45" s="14" t="n">
        <v>180</v>
      </c>
      <c r="F45" s="15" t="n">
        <v>2.54</v>
      </c>
      <c r="G45" s="15" t="n">
        <f aca="false">D45*F45</f>
        <v>38.1</v>
      </c>
      <c r="H45" s="16" t="n">
        <f aca="false">Proposta!$F$13</f>
        <v>0</v>
      </c>
      <c r="I45" s="17" t="n">
        <f aca="false">F45-F45*H45</f>
        <v>2.54</v>
      </c>
      <c r="J45" s="18" t="n">
        <f aca="false">D45*I45</f>
        <v>38.1</v>
      </c>
      <c r="K45" s="18" t="n">
        <f aca="false">J45*12</f>
        <v>457.2</v>
      </c>
      <c r="L45" s="19"/>
      <c r="M45" s="20"/>
    </row>
    <row r="46" customFormat="false" ht="14.5" hidden="false" customHeight="false" outlineLevel="0" collapsed="false">
      <c r="A46" s="10"/>
      <c r="B46" s="11"/>
      <c r="C46" s="12" t="s">
        <v>22</v>
      </c>
      <c r="D46" s="13" t="n">
        <f aca="false">E46/12</f>
        <v>30</v>
      </c>
      <c r="E46" s="14" t="n">
        <v>360</v>
      </c>
      <c r="F46" s="15" t="n">
        <v>1.66</v>
      </c>
      <c r="G46" s="15" t="n">
        <f aca="false">D46*F46</f>
        <v>49.8</v>
      </c>
      <c r="H46" s="16" t="n">
        <f aca="false">Proposta!$F$13</f>
        <v>0</v>
      </c>
      <c r="I46" s="17" t="n">
        <f aca="false">F46-F46*H46</f>
        <v>1.66</v>
      </c>
      <c r="J46" s="18" t="n">
        <f aca="false">D46*I46</f>
        <v>49.8</v>
      </c>
      <c r="K46" s="18" t="n">
        <f aca="false">J46*12</f>
        <v>597.6</v>
      </c>
      <c r="L46" s="19"/>
      <c r="M46" s="20"/>
    </row>
    <row r="47" customFormat="false" ht="14.5" hidden="false" customHeight="false" outlineLevel="0" collapsed="false">
      <c r="A47" s="10" t="s">
        <v>29</v>
      </c>
      <c r="B47" s="11" t="s">
        <v>15</v>
      </c>
      <c r="C47" s="12" t="s">
        <v>16</v>
      </c>
      <c r="D47" s="13" t="n">
        <f aca="false">E47/12</f>
        <v>1000</v>
      </c>
      <c r="E47" s="14" t="n">
        <v>12000</v>
      </c>
      <c r="F47" s="15" t="n">
        <v>0.08</v>
      </c>
      <c r="G47" s="15" t="n">
        <f aca="false">D47*F47</f>
        <v>80</v>
      </c>
      <c r="H47" s="16" t="n">
        <f aca="false">Proposta!$F$9</f>
        <v>0</v>
      </c>
      <c r="I47" s="17" t="n">
        <f aca="false">F47-F47*H47</f>
        <v>0.08</v>
      </c>
      <c r="J47" s="18" t="n">
        <f aca="false">D47*I47</f>
        <v>80</v>
      </c>
      <c r="K47" s="18" t="n">
        <f aca="false">J47*12</f>
        <v>960</v>
      </c>
      <c r="L47" s="19" t="n">
        <f aca="false">SUM(J47:J52)</f>
        <v>830.6</v>
      </c>
      <c r="M47" s="20" t="n">
        <f aca="false">SUM(K47:K52)</f>
        <v>9967.2</v>
      </c>
    </row>
    <row r="48" customFormat="false" ht="14.5" hidden="false" customHeight="false" outlineLevel="0" collapsed="false">
      <c r="A48" s="10"/>
      <c r="B48" s="11"/>
      <c r="C48" s="12" t="s">
        <v>17</v>
      </c>
      <c r="D48" s="13" t="n">
        <f aca="false">E48/12</f>
        <v>1000</v>
      </c>
      <c r="E48" s="14" t="n">
        <v>12000</v>
      </c>
      <c r="F48" s="15" t="n">
        <v>0.27</v>
      </c>
      <c r="G48" s="15" t="n">
        <f aca="false">D48*F48</f>
        <v>270</v>
      </c>
      <c r="H48" s="16" t="n">
        <f aca="false">Proposta!$F$9</f>
        <v>0</v>
      </c>
      <c r="I48" s="17" t="n">
        <f aca="false">F48-F48*H48</f>
        <v>0.27</v>
      </c>
      <c r="J48" s="18" t="n">
        <f aca="false">D48*I48</f>
        <v>270</v>
      </c>
      <c r="K48" s="18" t="n">
        <f aca="false">J48*12</f>
        <v>3240</v>
      </c>
      <c r="L48" s="19"/>
      <c r="M48" s="20"/>
    </row>
    <row r="49" customFormat="false" ht="14.5" hidden="false" customHeight="false" outlineLevel="0" collapsed="false">
      <c r="A49" s="10"/>
      <c r="B49" s="11" t="s">
        <v>18</v>
      </c>
      <c r="C49" s="12" t="s">
        <v>19</v>
      </c>
      <c r="D49" s="13" t="n">
        <f aca="false">E49/12</f>
        <v>330</v>
      </c>
      <c r="E49" s="14" t="n">
        <v>3960</v>
      </c>
      <c r="F49" s="15" t="n">
        <v>0.27</v>
      </c>
      <c r="G49" s="15" t="n">
        <f aca="false">D49*F49</f>
        <v>89.1</v>
      </c>
      <c r="H49" s="16" t="n">
        <f aca="false">Proposta!$F$11</f>
        <v>0</v>
      </c>
      <c r="I49" s="17" t="n">
        <f aca="false">F49-F49*H49</f>
        <v>0.27</v>
      </c>
      <c r="J49" s="18" t="n">
        <f aca="false">D49*I49</f>
        <v>89.1</v>
      </c>
      <c r="K49" s="18" t="n">
        <f aca="false">J49*12</f>
        <v>1069.2</v>
      </c>
      <c r="L49" s="19"/>
      <c r="M49" s="20"/>
    </row>
    <row r="50" customFormat="false" ht="14.5" hidden="false" customHeight="false" outlineLevel="0" collapsed="false">
      <c r="A50" s="10"/>
      <c r="B50" s="11"/>
      <c r="C50" s="12" t="s">
        <v>20</v>
      </c>
      <c r="D50" s="13" t="n">
        <f aca="false">E50/12</f>
        <v>450</v>
      </c>
      <c r="E50" s="14" t="n">
        <v>5400</v>
      </c>
      <c r="F50" s="15" t="n">
        <v>0.59</v>
      </c>
      <c r="G50" s="15" t="n">
        <f aca="false">D50*F50</f>
        <v>265.5</v>
      </c>
      <c r="H50" s="16" t="n">
        <f aca="false">Proposta!$F$11</f>
        <v>0</v>
      </c>
      <c r="I50" s="17" t="n">
        <f aca="false">F50-F50*H50</f>
        <v>0.59</v>
      </c>
      <c r="J50" s="18" t="n">
        <f aca="false">D50*I50</f>
        <v>265.5</v>
      </c>
      <c r="K50" s="18" t="n">
        <f aca="false">J50*12</f>
        <v>3186</v>
      </c>
      <c r="L50" s="19"/>
      <c r="M50" s="20"/>
    </row>
    <row r="51" customFormat="false" ht="14.5" hidden="false" customHeight="false" outlineLevel="0" collapsed="false">
      <c r="A51" s="10"/>
      <c r="B51" s="11" t="s">
        <v>21</v>
      </c>
      <c r="C51" s="12" t="s">
        <v>16</v>
      </c>
      <c r="D51" s="13" t="n">
        <f aca="false">E51/12</f>
        <v>30</v>
      </c>
      <c r="E51" s="14" t="n">
        <v>360</v>
      </c>
      <c r="F51" s="15" t="n">
        <v>2.54</v>
      </c>
      <c r="G51" s="15" t="n">
        <f aca="false">D51*F51</f>
        <v>76.2</v>
      </c>
      <c r="H51" s="16" t="n">
        <f aca="false">Proposta!$F$13</f>
        <v>0</v>
      </c>
      <c r="I51" s="17" t="n">
        <f aca="false">F51-F51*H51</f>
        <v>2.54</v>
      </c>
      <c r="J51" s="18" t="n">
        <f aca="false">D51*I51</f>
        <v>76.2</v>
      </c>
      <c r="K51" s="18" t="n">
        <f aca="false">J51*12</f>
        <v>914.4</v>
      </c>
      <c r="L51" s="19"/>
      <c r="M51" s="20"/>
    </row>
    <row r="52" customFormat="false" ht="14.5" hidden="false" customHeight="false" outlineLevel="0" collapsed="false">
      <c r="A52" s="10"/>
      <c r="B52" s="11"/>
      <c r="C52" s="12" t="s">
        <v>22</v>
      </c>
      <c r="D52" s="13" t="n">
        <f aca="false">E52/12</f>
        <v>30</v>
      </c>
      <c r="E52" s="14" t="n">
        <v>360</v>
      </c>
      <c r="F52" s="15" t="n">
        <v>1.66</v>
      </c>
      <c r="G52" s="15" t="n">
        <f aca="false">D52*F52</f>
        <v>49.8</v>
      </c>
      <c r="H52" s="16" t="n">
        <f aca="false">Proposta!$F$13</f>
        <v>0</v>
      </c>
      <c r="I52" s="17" t="n">
        <f aca="false">F52-F52*H52</f>
        <v>1.66</v>
      </c>
      <c r="J52" s="18" t="n">
        <f aca="false">D52*I52</f>
        <v>49.8</v>
      </c>
      <c r="K52" s="18" t="n">
        <f aca="false">J52*12</f>
        <v>597.6</v>
      </c>
      <c r="L52" s="19"/>
      <c r="M52" s="20"/>
    </row>
    <row r="53" customFormat="false" ht="14.5" hidden="false" customHeight="false" outlineLevel="0" collapsed="false">
      <c r="A53" s="10" t="s">
        <v>30</v>
      </c>
      <c r="B53" s="11" t="s">
        <v>15</v>
      </c>
      <c r="C53" s="12" t="s">
        <v>16</v>
      </c>
      <c r="D53" s="13" t="n">
        <f aca="false">E53/12</f>
        <v>6600</v>
      </c>
      <c r="E53" s="14" t="n">
        <v>79200</v>
      </c>
      <c r="F53" s="15" t="n">
        <v>0.08</v>
      </c>
      <c r="G53" s="15" t="n">
        <f aca="false">D53*F53</f>
        <v>528</v>
      </c>
      <c r="H53" s="16" t="n">
        <f aca="false">Proposta!$F$9</f>
        <v>0</v>
      </c>
      <c r="I53" s="17" t="n">
        <f aca="false">F53-F53*H53</f>
        <v>0.08</v>
      </c>
      <c r="J53" s="18" t="n">
        <f aca="false">D53*I53</f>
        <v>528</v>
      </c>
      <c r="K53" s="18" t="n">
        <f aca="false">J53*12</f>
        <v>6336</v>
      </c>
      <c r="L53" s="19" t="n">
        <f aca="false">SUM(J53:J58)</f>
        <v>3106.8</v>
      </c>
      <c r="M53" s="20" t="n">
        <f aca="false">SUM(K53:K58)</f>
        <v>37281.6</v>
      </c>
    </row>
    <row r="54" customFormat="false" ht="14.5" hidden="false" customHeight="false" outlineLevel="0" collapsed="false">
      <c r="A54" s="10"/>
      <c r="B54" s="11"/>
      <c r="C54" s="12" t="s">
        <v>17</v>
      </c>
      <c r="D54" s="13" t="n">
        <f aca="false">E54/12</f>
        <v>6700</v>
      </c>
      <c r="E54" s="14" t="n">
        <v>80400</v>
      </c>
      <c r="F54" s="15" t="n">
        <v>0.27</v>
      </c>
      <c r="G54" s="15" t="n">
        <f aca="false">D54*F54</f>
        <v>1809</v>
      </c>
      <c r="H54" s="16" t="n">
        <f aca="false">Proposta!$F$9</f>
        <v>0</v>
      </c>
      <c r="I54" s="17" t="n">
        <f aca="false">F54-F54*H54</f>
        <v>0.27</v>
      </c>
      <c r="J54" s="18" t="n">
        <f aca="false">D54*I54</f>
        <v>1809</v>
      </c>
      <c r="K54" s="18" t="n">
        <f aca="false">J54*12</f>
        <v>21708</v>
      </c>
      <c r="L54" s="19"/>
      <c r="M54" s="20"/>
    </row>
    <row r="55" customFormat="false" ht="14.5" hidden="false" customHeight="false" outlineLevel="0" collapsed="false">
      <c r="A55" s="10"/>
      <c r="B55" s="11" t="s">
        <v>18</v>
      </c>
      <c r="C55" s="12" t="s">
        <v>19</v>
      </c>
      <c r="D55" s="13" t="n">
        <f aca="false">E55/12</f>
        <v>500</v>
      </c>
      <c r="E55" s="14" t="n">
        <v>6000</v>
      </c>
      <c r="F55" s="15" t="n">
        <v>0.27</v>
      </c>
      <c r="G55" s="15" t="n">
        <f aca="false">D55*F55</f>
        <v>135</v>
      </c>
      <c r="H55" s="16" t="n">
        <f aca="false">Proposta!$F$11</f>
        <v>0</v>
      </c>
      <c r="I55" s="17" t="n">
        <f aca="false">F55-F55*H55</f>
        <v>0.27</v>
      </c>
      <c r="J55" s="18" t="n">
        <f aca="false">D55*I55</f>
        <v>135</v>
      </c>
      <c r="K55" s="18" t="n">
        <f aca="false">J55*12</f>
        <v>1620</v>
      </c>
      <c r="L55" s="19"/>
      <c r="M55" s="20"/>
    </row>
    <row r="56" customFormat="false" ht="14.5" hidden="false" customHeight="false" outlineLevel="0" collapsed="false">
      <c r="A56" s="10"/>
      <c r="B56" s="11"/>
      <c r="C56" s="12" t="s">
        <v>20</v>
      </c>
      <c r="D56" s="13" t="n">
        <f aca="false">E56/12</f>
        <v>720</v>
      </c>
      <c r="E56" s="14" t="n">
        <v>8640</v>
      </c>
      <c r="F56" s="15" t="n">
        <v>0.59</v>
      </c>
      <c r="G56" s="15" t="n">
        <f aca="false">D56*F56</f>
        <v>424.8</v>
      </c>
      <c r="H56" s="16" t="n">
        <f aca="false">Proposta!$F$11</f>
        <v>0</v>
      </c>
      <c r="I56" s="17" t="n">
        <f aca="false">F56-F56*H56</f>
        <v>0.59</v>
      </c>
      <c r="J56" s="18" t="n">
        <f aca="false">D56*I56</f>
        <v>424.8</v>
      </c>
      <c r="K56" s="18" t="n">
        <f aca="false">J56*12</f>
        <v>5097.6</v>
      </c>
      <c r="L56" s="19"/>
      <c r="M56" s="20"/>
    </row>
    <row r="57" customFormat="false" ht="14.5" hidden="false" customHeight="false" outlineLevel="0" collapsed="false">
      <c r="A57" s="10"/>
      <c r="B57" s="11" t="s">
        <v>21</v>
      </c>
      <c r="C57" s="12" t="s">
        <v>16</v>
      </c>
      <c r="D57" s="13" t="n">
        <f aca="false">E57/12</f>
        <v>50</v>
      </c>
      <c r="E57" s="14" t="n">
        <v>600</v>
      </c>
      <c r="F57" s="15" t="n">
        <v>2.54</v>
      </c>
      <c r="G57" s="15" t="n">
        <f aca="false">D57*F57</f>
        <v>127</v>
      </c>
      <c r="H57" s="16" t="n">
        <f aca="false">Proposta!$F$13</f>
        <v>0</v>
      </c>
      <c r="I57" s="17" t="n">
        <f aca="false">F57-F57*H57</f>
        <v>2.54</v>
      </c>
      <c r="J57" s="18" t="n">
        <f aca="false">D57*I57</f>
        <v>127</v>
      </c>
      <c r="K57" s="18" t="n">
        <f aca="false">J57*12</f>
        <v>1524</v>
      </c>
      <c r="L57" s="19"/>
      <c r="M57" s="20"/>
    </row>
    <row r="58" customFormat="false" ht="14.5" hidden="false" customHeight="false" outlineLevel="0" collapsed="false">
      <c r="A58" s="10"/>
      <c r="B58" s="11"/>
      <c r="C58" s="12" t="s">
        <v>22</v>
      </c>
      <c r="D58" s="13" t="n">
        <f aca="false">E58/12</f>
        <v>50</v>
      </c>
      <c r="E58" s="14" t="n">
        <v>600</v>
      </c>
      <c r="F58" s="15" t="n">
        <v>1.66</v>
      </c>
      <c r="G58" s="15" t="n">
        <f aca="false">D58*F58</f>
        <v>83</v>
      </c>
      <c r="H58" s="16" t="n">
        <f aca="false">Proposta!$F$13</f>
        <v>0</v>
      </c>
      <c r="I58" s="17" t="n">
        <f aca="false">F58-F58*H58</f>
        <v>1.66</v>
      </c>
      <c r="J58" s="18" t="n">
        <f aca="false">D58*I58</f>
        <v>83</v>
      </c>
      <c r="K58" s="18" t="n">
        <f aca="false">J58*12</f>
        <v>996</v>
      </c>
      <c r="L58" s="19"/>
      <c r="M58" s="20"/>
    </row>
    <row r="59" customFormat="false" ht="14.5" hidden="false" customHeight="false" outlineLevel="0" collapsed="false">
      <c r="A59" s="10" t="s">
        <v>31</v>
      </c>
      <c r="B59" s="11" t="s">
        <v>15</v>
      </c>
      <c r="C59" s="12" t="s">
        <v>16</v>
      </c>
      <c r="D59" s="13" t="n">
        <f aca="false">E59/12</f>
        <v>500</v>
      </c>
      <c r="E59" s="14" t="n">
        <v>6000</v>
      </c>
      <c r="F59" s="15" t="n">
        <v>0.08</v>
      </c>
      <c r="G59" s="15" t="n">
        <f aca="false">D59*F59</f>
        <v>40</v>
      </c>
      <c r="H59" s="16" t="n">
        <f aca="false">Proposta!$F$9</f>
        <v>0</v>
      </c>
      <c r="I59" s="17" t="n">
        <f aca="false">F59-F59*H59</f>
        <v>0.08</v>
      </c>
      <c r="J59" s="18" t="n">
        <f aca="false">D59*I59</f>
        <v>40</v>
      </c>
      <c r="K59" s="18" t="n">
        <f aca="false">J59*12</f>
        <v>480</v>
      </c>
      <c r="L59" s="19" t="n">
        <f aca="false">SUM(J59:J64)</f>
        <v>353.1</v>
      </c>
      <c r="M59" s="20" t="n">
        <f aca="false">SUM(K59:K64)</f>
        <v>4237.2</v>
      </c>
    </row>
    <row r="60" customFormat="false" ht="14.5" hidden="false" customHeight="false" outlineLevel="0" collapsed="false">
      <c r="A60" s="10"/>
      <c r="B60" s="11"/>
      <c r="C60" s="12" t="s">
        <v>17</v>
      </c>
      <c r="D60" s="13" t="n">
        <f aca="false">E60/12</f>
        <v>250</v>
      </c>
      <c r="E60" s="14" t="n">
        <v>3000</v>
      </c>
      <c r="F60" s="15" t="n">
        <v>0.27</v>
      </c>
      <c r="G60" s="15" t="n">
        <f aca="false">D60*F60</f>
        <v>67.5</v>
      </c>
      <c r="H60" s="16" t="n">
        <f aca="false">Proposta!$F$9</f>
        <v>0</v>
      </c>
      <c r="I60" s="17" t="n">
        <f aca="false">F60-F60*H60</f>
        <v>0.27</v>
      </c>
      <c r="J60" s="18" t="n">
        <f aca="false">D60*I60</f>
        <v>67.5</v>
      </c>
      <c r="K60" s="18" t="n">
        <f aca="false">J60*12</f>
        <v>810</v>
      </c>
      <c r="L60" s="19"/>
      <c r="M60" s="20"/>
    </row>
    <row r="61" customFormat="false" ht="14.5" hidden="false" customHeight="false" outlineLevel="0" collapsed="false">
      <c r="A61" s="10"/>
      <c r="B61" s="11" t="s">
        <v>18</v>
      </c>
      <c r="C61" s="12" t="s">
        <v>19</v>
      </c>
      <c r="D61" s="13" t="n">
        <f aca="false">E61/12</f>
        <v>330</v>
      </c>
      <c r="E61" s="14" t="n">
        <v>3960</v>
      </c>
      <c r="F61" s="15" t="n">
        <v>0.27</v>
      </c>
      <c r="G61" s="15" t="n">
        <f aca="false">D61*F61</f>
        <v>89.1</v>
      </c>
      <c r="H61" s="16" t="n">
        <f aca="false">Proposta!$F$11</f>
        <v>0</v>
      </c>
      <c r="I61" s="17" t="n">
        <f aca="false">F61-F61*H61</f>
        <v>0.27</v>
      </c>
      <c r="J61" s="18" t="n">
        <f aca="false">D61*I61</f>
        <v>89.1</v>
      </c>
      <c r="K61" s="18" t="n">
        <f aca="false">J61*12</f>
        <v>1069.2</v>
      </c>
      <c r="L61" s="19"/>
      <c r="M61" s="20"/>
    </row>
    <row r="62" customFormat="false" ht="14.5" hidden="false" customHeight="false" outlineLevel="0" collapsed="false">
      <c r="A62" s="10"/>
      <c r="B62" s="11"/>
      <c r="C62" s="12" t="s">
        <v>20</v>
      </c>
      <c r="D62" s="13" t="n">
        <f aca="false">E62/12</f>
        <v>180</v>
      </c>
      <c r="E62" s="14" t="n">
        <v>2160</v>
      </c>
      <c r="F62" s="15" t="n">
        <v>0.59</v>
      </c>
      <c r="G62" s="15" t="n">
        <f aca="false">D62*F62</f>
        <v>106.2</v>
      </c>
      <c r="H62" s="16" t="n">
        <f aca="false">Proposta!$F$11</f>
        <v>0</v>
      </c>
      <c r="I62" s="17" t="n">
        <f aca="false">F62-F62*H62</f>
        <v>0.59</v>
      </c>
      <c r="J62" s="18" t="n">
        <f aca="false">D62*I62</f>
        <v>106.2</v>
      </c>
      <c r="K62" s="18" t="n">
        <f aca="false">J62*12</f>
        <v>1274.4</v>
      </c>
      <c r="L62" s="19"/>
      <c r="M62" s="20"/>
    </row>
    <row r="63" customFormat="false" ht="14.5" hidden="false" customHeight="false" outlineLevel="0" collapsed="false">
      <c r="A63" s="10"/>
      <c r="B63" s="11" t="s">
        <v>21</v>
      </c>
      <c r="C63" s="12" t="s">
        <v>16</v>
      </c>
      <c r="D63" s="13" t="n">
        <f aca="false">E63/12</f>
        <v>10</v>
      </c>
      <c r="E63" s="14" t="n">
        <v>120</v>
      </c>
      <c r="F63" s="15" t="n">
        <v>2.54</v>
      </c>
      <c r="G63" s="15" t="n">
        <f aca="false">D63*F63</f>
        <v>25.4</v>
      </c>
      <c r="H63" s="16" t="n">
        <f aca="false">Proposta!$F$13</f>
        <v>0</v>
      </c>
      <c r="I63" s="17" t="n">
        <f aca="false">F63-F63*H63</f>
        <v>2.54</v>
      </c>
      <c r="J63" s="18" t="n">
        <f aca="false">D63*I63</f>
        <v>25.4</v>
      </c>
      <c r="K63" s="18" t="n">
        <f aca="false">J63*12</f>
        <v>304.8</v>
      </c>
      <c r="L63" s="19"/>
      <c r="M63" s="20"/>
    </row>
    <row r="64" customFormat="false" ht="14.5" hidden="false" customHeight="false" outlineLevel="0" collapsed="false">
      <c r="A64" s="10"/>
      <c r="B64" s="11"/>
      <c r="C64" s="12" t="s">
        <v>22</v>
      </c>
      <c r="D64" s="13" t="n">
        <f aca="false">E64/12</f>
        <v>15</v>
      </c>
      <c r="E64" s="14" t="n">
        <v>180</v>
      </c>
      <c r="F64" s="15" t="n">
        <v>1.66</v>
      </c>
      <c r="G64" s="15" t="n">
        <f aca="false">D64*F64</f>
        <v>24.9</v>
      </c>
      <c r="H64" s="16" t="n">
        <f aca="false">Proposta!$F$13</f>
        <v>0</v>
      </c>
      <c r="I64" s="17" t="n">
        <f aca="false">F64-F64*H64</f>
        <v>1.66</v>
      </c>
      <c r="J64" s="18" t="n">
        <f aca="false">D64*I64</f>
        <v>24.9</v>
      </c>
      <c r="K64" s="18" t="n">
        <f aca="false">J64*12</f>
        <v>298.8</v>
      </c>
      <c r="L64" s="19"/>
      <c r="M64" s="20"/>
    </row>
    <row r="65" customFormat="false" ht="14.5" hidden="false" customHeight="false" outlineLevel="0" collapsed="false">
      <c r="A65" s="10" t="s">
        <v>32</v>
      </c>
      <c r="B65" s="11" t="s">
        <v>15</v>
      </c>
      <c r="C65" s="12" t="s">
        <v>16</v>
      </c>
      <c r="D65" s="13" t="n">
        <f aca="false">E65/12</f>
        <v>750</v>
      </c>
      <c r="E65" s="14" t="n">
        <v>9000</v>
      </c>
      <c r="F65" s="15" t="n">
        <v>0.08</v>
      </c>
      <c r="G65" s="15" t="n">
        <f aca="false">D65*F65</f>
        <v>60</v>
      </c>
      <c r="H65" s="16" t="n">
        <f aca="false">Proposta!$F$9</f>
        <v>0</v>
      </c>
      <c r="I65" s="17" t="n">
        <f aca="false">F65-F65*H65</f>
        <v>0.08</v>
      </c>
      <c r="J65" s="18" t="n">
        <f aca="false">D65*I65</f>
        <v>60</v>
      </c>
      <c r="K65" s="18" t="n">
        <f aca="false">J65*12</f>
        <v>720</v>
      </c>
      <c r="L65" s="19" t="n">
        <f aca="false">SUM(J65:J70)</f>
        <v>810.6</v>
      </c>
      <c r="M65" s="20" t="n">
        <f aca="false">SUM(K65:K70)</f>
        <v>9727.2</v>
      </c>
    </row>
    <row r="66" customFormat="false" ht="14.5" hidden="false" customHeight="false" outlineLevel="0" collapsed="false">
      <c r="A66" s="10"/>
      <c r="B66" s="11"/>
      <c r="C66" s="12" t="s">
        <v>17</v>
      </c>
      <c r="D66" s="13" t="n">
        <f aca="false">E66/12</f>
        <v>1000</v>
      </c>
      <c r="E66" s="14" t="n">
        <v>12000</v>
      </c>
      <c r="F66" s="15" t="n">
        <v>0.27</v>
      </c>
      <c r="G66" s="15" t="n">
        <f aca="false">D66*F66</f>
        <v>270</v>
      </c>
      <c r="H66" s="16" t="n">
        <f aca="false">Proposta!$F$9</f>
        <v>0</v>
      </c>
      <c r="I66" s="17" t="n">
        <f aca="false">F66-F66*H66</f>
        <v>0.27</v>
      </c>
      <c r="J66" s="18" t="n">
        <f aca="false">D66*I66</f>
        <v>270</v>
      </c>
      <c r="K66" s="18" t="n">
        <f aca="false">J66*12</f>
        <v>3240</v>
      </c>
      <c r="L66" s="19"/>
      <c r="M66" s="20"/>
    </row>
    <row r="67" customFormat="false" ht="14.5" hidden="false" customHeight="false" outlineLevel="0" collapsed="false">
      <c r="A67" s="10"/>
      <c r="B67" s="11" t="s">
        <v>18</v>
      </c>
      <c r="C67" s="12" t="s">
        <v>19</v>
      </c>
      <c r="D67" s="13" t="n">
        <f aca="false">E67/12</f>
        <v>330</v>
      </c>
      <c r="E67" s="14" t="n">
        <v>3960</v>
      </c>
      <c r="F67" s="15" t="n">
        <v>0.27</v>
      </c>
      <c r="G67" s="15" t="n">
        <f aca="false">D67*F67</f>
        <v>89.1</v>
      </c>
      <c r="H67" s="16" t="n">
        <f aca="false">Proposta!$F$11</f>
        <v>0</v>
      </c>
      <c r="I67" s="17" t="n">
        <f aca="false">F67-F67*H67</f>
        <v>0.27</v>
      </c>
      <c r="J67" s="18" t="n">
        <f aca="false">D67*I67</f>
        <v>89.1</v>
      </c>
      <c r="K67" s="18" t="n">
        <f aca="false">J67*12</f>
        <v>1069.2</v>
      </c>
      <c r="L67" s="19"/>
      <c r="M67" s="20"/>
    </row>
    <row r="68" customFormat="false" ht="14.5" hidden="false" customHeight="false" outlineLevel="0" collapsed="false">
      <c r="A68" s="10"/>
      <c r="B68" s="11"/>
      <c r="C68" s="12" t="s">
        <v>20</v>
      </c>
      <c r="D68" s="13" t="n">
        <f aca="false">E68/12</f>
        <v>450</v>
      </c>
      <c r="E68" s="14" t="n">
        <v>5400</v>
      </c>
      <c r="F68" s="15" t="n">
        <v>0.59</v>
      </c>
      <c r="G68" s="15" t="n">
        <f aca="false">D68*F68</f>
        <v>265.5</v>
      </c>
      <c r="H68" s="16" t="n">
        <f aca="false">Proposta!$F$11</f>
        <v>0</v>
      </c>
      <c r="I68" s="17" t="n">
        <f aca="false">F68-F68*H68</f>
        <v>0.59</v>
      </c>
      <c r="J68" s="18" t="n">
        <f aca="false">D68*I68</f>
        <v>265.5</v>
      </c>
      <c r="K68" s="18" t="n">
        <f aca="false">J68*12</f>
        <v>3186</v>
      </c>
      <c r="L68" s="19"/>
      <c r="M68" s="20"/>
    </row>
    <row r="69" customFormat="false" ht="14.5" hidden="false" customHeight="false" outlineLevel="0" collapsed="false">
      <c r="A69" s="10"/>
      <c r="B69" s="11" t="s">
        <v>21</v>
      </c>
      <c r="C69" s="12" t="s">
        <v>16</v>
      </c>
      <c r="D69" s="13" t="n">
        <f aca="false">E69/12</f>
        <v>30</v>
      </c>
      <c r="E69" s="14" t="n">
        <v>360</v>
      </c>
      <c r="F69" s="15" t="n">
        <v>2.54</v>
      </c>
      <c r="G69" s="15" t="n">
        <f aca="false">D69*F69</f>
        <v>76.2</v>
      </c>
      <c r="H69" s="16" t="n">
        <f aca="false">Proposta!$F$13</f>
        <v>0</v>
      </c>
      <c r="I69" s="17" t="n">
        <f aca="false">F69-F69*H69</f>
        <v>2.54</v>
      </c>
      <c r="J69" s="18" t="n">
        <f aca="false">D69*I69</f>
        <v>76.2</v>
      </c>
      <c r="K69" s="18" t="n">
        <f aca="false">J69*12</f>
        <v>914.4</v>
      </c>
      <c r="L69" s="19"/>
      <c r="M69" s="20"/>
    </row>
    <row r="70" customFormat="false" ht="14.5" hidden="false" customHeight="false" outlineLevel="0" collapsed="false">
      <c r="A70" s="10"/>
      <c r="B70" s="11"/>
      <c r="C70" s="12" t="s">
        <v>22</v>
      </c>
      <c r="D70" s="13" t="n">
        <f aca="false">E70/12</f>
        <v>30</v>
      </c>
      <c r="E70" s="14" t="n">
        <v>360</v>
      </c>
      <c r="F70" s="15" t="n">
        <v>1.66</v>
      </c>
      <c r="G70" s="15" t="n">
        <f aca="false">D70*F70</f>
        <v>49.8</v>
      </c>
      <c r="H70" s="16" t="n">
        <f aca="false">Proposta!$F$13</f>
        <v>0</v>
      </c>
      <c r="I70" s="17" t="n">
        <f aca="false">F70-F70*H70</f>
        <v>1.66</v>
      </c>
      <c r="J70" s="18" t="n">
        <f aca="false">D70*I70</f>
        <v>49.8</v>
      </c>
      <c r="K70" s="18" t="n">
        <f aca="false">J70*12</f>
        <v>597.6</v>
      </c>
      <c r="L70" s="19"/>
      <c r="M70" s="20"/>
    </row>
    <row r="71" customFormat="false" ht="14.5" hidden="false" customHeight="false" outlineLevel="0" collapsed="false">
      <c r="A71" s="10" t="s">
        <v>33</v>
      </c>
      <c r="B71" s="11" t="s">
        <v>15</v>
      </c>
      <c r="C71" s="12" t="s">
        <v>16</v>
      </c>
      <c r="D71" s="13" t="n">
        <f aca="false">E71/12</f>
        <v>500</v>
      </c>
      <c r="E71" s="14" t="n">
        <v>6000</v>
      </c>
      <c r="F71" s="15" t="n">
        <v>0.08</v>
      </c>
      <c r="G71" s="15" t="n">
        <f aca="false">D71*F71</f>
        <v>40</v>
      </c>
      <c r="H71" s="16" t="n">
        <f aca="false">Proposta!$F$9</f>
        <v>0</v>
      </c>
      <c r="I71" s="17" t="n">
        <f aca="false">F71-F71*H71</f>
        <v>0.08</v>
      </c>
      <c r="J71" s="18" t="n">
        <f aca="false">D71*I71</f>
        <v>40</v>
      </c>
      <c r="K71" s="18" t="n">
        <f aca="false">J71*12</f>
        <v>480</v>
      </c>
      <c r="L71" s="19" t="n">
        <f aca="false">SUM(J71:J76)</f>
        <v>631.9</v>
      </c>
      <c r="M71" s="20" t="n">
        <f aca="false">SUM(K71:K76)</f>
        <v>7582.8</v>
      </c>
    </row>
    <row r="72" customFormat="false" ht="14.5" hidden="false" customHeight="false" outlineLevel="0" collapsed="false">
      <c r="A72" s="10"/>
      <c r="B72" s="11"/>
      <c r="C72" s="12" t="s">
        <v>17</v>
      </c>
      <c r="D72" s="13" t="n">
        <f aca="false">E72/12</f>
        <v>750</v>
      </c>
      <c r="E72" s="14" t="n">
        <v>9000</v>
      </c>
      <c r="F72" s="15" t="n">
        <v>0.27</v>
      </c>
      <c r="G72" s="15" t="n">
        <f aca="false">D72*F72</f>
        <v>202.5</v>
      </c>
      <c r="H72" s="16" t="n">
        <f aca="false">Proposta!$F$9</f>
        <v>0</v>
      </c>
      <c r="I72" s="17" t="n">
        <f aca="false">F72-F72*H72</f>
        <v>0.27</v>
      </c>
      <c r="J72" s="18" t="n">
        <f aca="false">D72*I72</f>
        <v>202.5</v>
      </c>
      <c r="K72" s="18" t="n">
        <f aca="false">J72*12</f>
        <v>2430</v>
      </c>
      <c r="L72" s="19"/>
      <c r="M72" s="20"/>
    </row>
    <row r="73" customFormat="false" ht="14.5" hidden="false" customHeight="false" outlineLevel="0" collapsed="false">
      <c r="A73" s="10"/>
      <c r="B73" s="11" t="s">
        <v>18</v>
      </c>
      <c r="C73" s="12" t="s">
        <v>19</v>
      </c>
      <c r="D73" s="13" t="n">
        <f aca="false">E73/12</f>
        <v>330</v>
      </c>
      <c r="E73" s="14" t="n">
        <v>3960</v>
      </c>
      <c r="F73" s="15" t="n">
        <v>0.27</v>
      </c>
      <c r="G73" s="15" t="n">
        <f aca="false">D73*F73</f>
        <v>89.1</v>
      </c>
      <c r="H73" s="16" t="n">
        <f aca="false">Proposta!$F$11</f>
        <v>0</v>
      </c>
      <c r="I73" s="17" t="n">
        <f aca="false">F73-F73*H73</f>
        <v>0.27</v>
      </c>
      <c r="J73" s="18" t="n">
        <f aca="false">D73*I73</f>
        <v>89.1</v>
      </c>
      <c r="K73" s="18" t="n">
        <f aca="false">J73*12</f>
        <v>1069.2</v>
      </c>
      <c r="L73" s="19"/>
      <c r="M73" s="20"/>
    </row>
    <row r="74" customFormat="false" ht="14.5" hidden="false" customHeight="false" outlineLevel="0" collapsed="false">
      <c r="A74" s="10"/>
      <c r="B74" s="11"/>
      <c r="C74" s="12" t="s">
        <v>20</v>
      </c>
      <c r="D74" s="13" t="n">
        <f aca="false">E74/12</f>
        <v>360</v>
      </c>
      <c r="E74" s="14" t="n">
        <v>4320</v>
      </c>
      <c r="F74" s="15" t="n">
        <v>0.59</v>
      </c>
      <c r="G74" s="15" t="n">
        <f aca="false">D74*F74</f>
        <v>212.4</v>
      </c>
      <c r="H74" s="16" t="n">
        <f aca="false">Proposta!$F$11</f>
        <v>0</v>
      </c>
      <c r="I74" s="17" t="n">
        <f aca="false">F74-F74*H74</f>
        <v>0.59</v>
      </c>
      <c r="J74" s="18" t="n">
        <f aca="false">D74*I74</f>
        <v>212.4</v>
      </c>
      <c r="K74" s="18" t="n">
        <f aca="false">J74*12</f>
        <v>2548.8</v>
      </c>
      <c r="L74" s="19"/>
      <c r="M74" s="20"/>
    </row>
    <row r="75" customFormat="false" ht="14.5" hidden="false" customHeight="false" outlineLevel="0" collapsed="false">
      <c r="A75" s="10"/>
      <c r="B75" s="11" t="s">
        <v>21</v>
      </c>
      <c r="C75" s="12" t="s">
        <v>16</v>
      </c>
      <c r="D75" s="13" t="n">
        <f aca="false">E75/12</f>
        <v>15</v>
      </c>
      <c r="E75" s="14" t="n">
        <v>180</v>
      </c>
      <c r="F75" s="15" t="n">
        <v>2.54</v>
      </c>
      <c r="G75" s="15" t="n">
        <f aca="false">D75*F75</f>
        <v>38.1</v>
      </c>
      <c r="H75" s="16" t="n">
        <f aca="false">Proposta!$F$13</f>
        <v>0</v>
      </c>
      <c r="I75" s="17" t="n">
        <f aca="false">F75-F75*H75</f>
        <v>2.54</v>
      </c>
      <c r="J75" s="18" t="n">
        <f aca="false">D75*I75</f>
        <v>38.1</v>
      </c>
      <c r="K75" s="18" t="n">
        <f aca="false">J75*12</f>
        <v>457.2</v>
      </c>
      <c r="L75" s="19"/>
      <c r="M75" s="20"/>
    </row>
    <row r="76" customFormat="false" ht="14.5" hidden="false" customHeight="false" outlineLevel="0" collapsed="false">
      <c r="A76" s="10"/>
      <c r="B76" s="11"/>
      <c r="C76" s="12" t="s">
        <v>22</v>
      </c>
      <c r="D76" s="13" t="n">
        <f aca="false">E76/12</f>
        <v>30</v>
      </c>
      <c r="E76" s="14" t="n">
        <v>360</v>
      </c>
      <c r="F76" s="15" t="n">
        <v>1.66</v>
      </c>
      <c r="G76" s="15" t="n">
        <f aca="false">D76*F76</f>
        <v>49.8</v>
      </c>
      <c r="H76" s="16" t="n">
        <f aca="false">Proposta!$F$13</f>
        <v>0</v>
      </c>
      <c r="I76" s="17" t="n">
        <f aca="false">F76-F76*H76</f>
        <v>1.66</v>
      </c>
      <c r="J76" s="18" t="n">
        <f aca="false">D76*I76</f>
        <v>49.8</v>
      </c>
      <c r="K76" s="18" t="n">
        <f aca="false">J76*12</f>
        <v>597.6</v>
      </c>
      <c r="L76" s="19"/>
      <c r="M76" s="20"/>
    </row>
    <row r="77" customFormat="false" ht="14.5" hidden="false" customHeight="false" outlineLevel="0" collapsed="false">
      <c r="A77" s="10" t="s">
        <v>34</v>
      </c>
      <c r="B77" s="11" t="s">
        <v>15</v>
      </c>
      <c r="C77" s="12" t="s">
        <v>16</v>
      </c>
      <c r="D77" s="13" t="n">
        <f aca="false">E77/12</f>
        <v>500</v>
      </c>
      <c r="E77" s="14" t="n">
        <v>6000</v>
      </c>
      <c r="F77" s="15" t="n">
        <v>0.08</v>
      </c>
      <c r="G77" s="15" t="n">
        <f aca="false">D77*F77</f>
        <v>40</v>
      </c>
      <c r="H77" s="16" t="n">
        <f aca="false">Proposta!$F$9</f>
        <v>0</v>
      </c>
      <c r="I77" s="17" t="n">
        <f aca="false">F77-F77*H77</f>
        <v>0.08</v>
      </c>
      <c r="J77" s="18" t="n">
        <f aca="false">D77*I77</f>
        <v>40</v>
      </c>
      <c r="K77" s="18" t="n">
        <f aca="false">J77*12</f>
        <v>480</v>
      </c>
      <c r="L77" s="19" t="n">
        <f aca="false">SUM(J77:J82)</f>
        <v>631.9</v>
      </c>
      <c r="M77" s="20" t="n">
        <f aca="false">SUM(K77:K82)</f>
        <v>7582.8</v>
      </c>
    </row>
    <row r="78" customFormat="false" ht="14.5" hidden="false" customHeight="false" outlineLevel="0" collapsed="false">
      <c r="A78" s="10"/>
      <c r="B78" s="11"/>
      <c r="C78" s="12" t="s">
        <v>17</v>
      </c>
      <c r="D78" s="13" t="n">
        <f aca="false">E78/12</f>
        <v>750</v>
      </c>
      <c r="E78" s="14" t="n">
        <v>9000</v>
      </c>
      <c r="F78" s="15" t="n">
        <v>0.27</v>
      </c>
      <c r="G78" s="15" t="n">
        <f aca="false">D78*F78</f>
        <v>202.5</v>
      </c>
      <c r="H78" s="16" t="n">
        <f aca="false">Proposta!$F$9</f>
        <v>0</v>
      </c>
      <c r="I78" s="17" t="n">
        <f aca="false">F78-F78*H78</f>
        <v>0.27</v>
      </c>
      <c r="J78" s="18" t="n">
        <f aca="false">D78*I78</f>
        <v>202.5</v>
      </c>
      <c r="K78" s="18" t="n">
        <f aca="false">J78*12</f>
        <v>2430</v>
      </c>
      <c r="L78" s="19"/>
      <c r="M78" s="20"/>
    </row>
    <row r="79" customFormat="false" ht="14.5" hidden="false" customHeight="false" outlineLevel="0" collapsed="false">
      <c r="A79" s="10"/>
      <c r="B79" s="11" t="s">
        <v>18</v>
      </c>
      <c r="C79" s="12" t="s">
        <v>19</v>
      </c>
      <c r="D79" s="13" t="n">
        <f aca="false">E79/12</f>
        <v>330</v>
      </c>
      <c r="E79" s="14" t="n">
        <v>3960</v>
      </c>
      <c r="F79" s="15" t="n">
        <v>0.27</v>
      </c>
      <c r="G79" s="15" t="n">
        <f aca="false">D79*F79</f>
        <v>89.1</v>
      </c>
      <c r="H79" s="16" t="n">
        <f aca="false">Proposta!$F$11</f>
        <v>0</v>
      </c>
      <c r="I79" s="17" t="n">
        <f aca="false">F79-F79*H79</f>
        <v>0.27</v>
      </c>
      <c r="J79" s="18" t="n">
        <f aca="false">D79*I79</f>
        <v>89.1</v>
      </c>
      <c r="K79" s="18" t="n">
        <f aca="false">J79*12</f>
        <v>1069.2</v>
      </c>
      <c r="L79" s="19"/>
      <c r="M79" s="20"/>
    </row>
    <row r="80" customFormat="false" ht="14.5" hidden="false" customHeight="false" outlineLevel="0" collapsed="false">
      <c r="A80" s="10"/>
      <c r="B80" s="11"/>
      <c r="C80" s="12" t="s">
        <v>20</v>
      </c>
      <c r="D80" s="13" t="n">
        <f aca="false">E80/12</f>
        <v>360</v>
      </c>
      <c r="E80" s="14" t="n">
        <v>4320</v>
      </c>
      <c r="F80" s="15" t="n">
        <v>0.59</v>
      </c>
      <c r="G80" s="15" t="n">
        <f aca="false">D80*F80</f>
        <v>212.4</v>
      </c>
      <c r="H80" s="16" t="n">
        <f aca="false">Proposta!$F$11</f>
        <v>0</v>
      </c>
      <c r="I80" s="17" t="n">
        <f aca="false">F80-F80*H80</f>
        <v>0.59</v>
      </c>
      <c r="J80" s="18" t="n">
        <f aca="false">D80*I80</f>
        <v>212.4</v>
      </c>
      <c r="K80" s="18" t="n">
        <f aca="false">J80*12</f>
        <v>2548.8</v>
      </c>
      <c r="L80" s="19"/>
      <c r="M80" s="20"/>
    </row>
    <row r="81" customFormat="false" ht="14.5" hidden="false" customHeight="false" outlineLevel="0" collapsed="false">
      <c r="A81" s="10"/>
      <c r="B81" s="11" t="s">
        <v>21</v>
      </c>
      <c r="C81" s="12" t="s">
        <v>16</v>
      </c>
      <c r="D81" s="13" t="n">
        <f aca="false">E81/12</f>
        <v>15</v>
      </c>
      <c r="E81" s="14" t="n">
        <v>180</v>
      </c>
      <c r="F81" s="15" t="n">
        <v>2.54</v>
      </c>
      <c r="G81" s="15" t="n">
        <f aca="false">D81*F81</f>
        <v>38.1</v>
      </c>
      <c r="H81" s="16" t="n">
        <f aca="false">Proposta!$F$13</f>
        <v>0</v>
      </c>
      <c r="I81" s="17" t="n">
        <f aca="false">F81-F81*H81</f>
        <v>2.54</v>
      </c>
      <c r="J81" s="18" t="n">
        <f aca="false">D81*I81</f>
        <v>38.1</v>
      </c>
      <c r="K81" s="18" t="n">
        <f aca="false">J81*12</f>
        <v>457.2</v>
      </c>
      <c r="L81" s="19"/>
      <c r="M81" s="20"/>
    </row>
    <row r="82" customFormat="false" ht="14.5" hidden="false" customHeight="false" outlineLevel="0" collapsed="false">
      <c r="A82" s="10"/>
      <c r="B82" s="11"/>
      <c r="C82" s="12" t="s">
        <v>22</v>
      </c>
      <c r="D82" s="13" t="n">
        <f aca="false">E82/12</f>
        <v>30</v>
      </c>
      <c r="E82" s="14" t="n">
        <v>360</v>
      </c>
      <c r="F82" s="15" t="n">
        <v>1.66</v>
      </c>
      <c r="G82" s="15" t="n">
        <f aca="false">D82*F82</f>
        <v>49.8</v>
      </c>
      <c r="H82" s="16" t="n">
        <f aca="false">Proposta!$F$13</f>
        <v>0</v>
      </c>
      <c r="I82" s="17" t="n">
        <f aca="false">F82-F82*H82</f>
        <v>1.66</v>
      </c>
      <c r="J82" s="18" t="n">
        <f aca="false">D82*I82</f>
        <v>49.8</v>
      </c>
      <c r="K82" s="18" t="n">
        <f aca="false">J82*12</f>
        <v>597.6</v>
      </c>
      <c r="L82" s="19"/>
      <c r="M82" s="20"/>
    </row>
    <row r="83" customFormat="false" ht="14.5" hidden="false" customHeight="false" outlineLevel="0" collapsed="false">
      <c r="A83" s="10" t="s">
        <v>35</v>
      </c>
      <c r="B83" s="11" t="s">
        <v>15</v>
      </c>
      <c r="C83" s="12" t="s">
        <v>16</v>
      </c>
      <c r="D83" s="13" t="n">
        <f aca="false">E83/12</f>
        <v>280</v>
      </c>
      <c r="E83" s="14" t="n">
        <v>3360</v>
      </c>
      <c r="F83" s="15" t="n">
        <v>0.08</v>
      </c>
      <c r="G83" s="15" t="n">
        <f aca="false">D83*F83</f>
        <v>22.4</v>
      </c>
      <c r="H83" s="16" t="n">
        <f aca="false">Proposta!$F$9</f>
        <v>0</v>
      </c>
      <c r="I83" s="17" t="n">
        <f aca="false">F83-F83*H83</f>
        <v>0.08</v>
      </c>
      <c r="J83" s="18" t="n">
        <f aca="false">D83*I83</f>
        <v>22.4</v>
      </c>
      <c r="K83" s="18" t="n">
        <f aca="false">J83*12</f>
        <v>268.8</v>
      </c>
      <c r="L83" s="19" t="n">
        <f aca="false">SUM(J83:J88)</f>
        <v>248.65</v>
      </c>
      <c r="M83" s="20" t="n">
        <f aca="false">SUM(K83:K88)</f>
        <v>2983.8</v>
      </c>
    </row>
    <row r="84" customFormat="false" ht="14.5" hidden="false" customHeight="false" outlineLevel="0" collapsed="false">
      <c r="A84" s="10"/>
      <c r="B84" s="11"/>
      <c r="C84" s="12" t="s">
        <v>17</v>
      </c>
      <c r="D84" s="13" t="n">
        <f aca="false">E84/12</f>
        <v>330</v>
      </c>
      <c r="E84" s="14" t="n">
        <v>3960</v>
      </c>
      <c r="F84" s="15" t="n">
        <v>0.27</v>
      </c>
      <c r="G84" s="15" t="n">
        <f aca="false">D84*F84</f>
        <v>89.1</v>
      </c>
      <c r="H84" s="16" t="n">
        <f aca="false">Proposta!$F$9</f>
        <v>0</v>
      </c>
      <c r="I84" s="17" t="n">
        <f aca="false">F84-F84*H84</f>
        <v>0.27</v>
      </c>
      <c r="J84" s="18" t="n">
        <f aca="false">D84*I84</f>
        <v>89.1</v>
      </c>
      <c r="K84" s="18" t="n">
        <f aca="false">J84*12</f>
        <v>1069.2</v>
      </c>
      <c r="L84" s="19"/>
      <c r="M84" s="20"/>
    </row>
    <row r="85" customFormat="false" ht="14.5" hidden="false" customHeight="false" outlineLevel="0" collapsed="false">
      <c r="A85" s="10"/>
      <c r="B85" s="11" t="s">
        <v>18</v>
      </c>
      <c r="C85" s="12" t="s">
        <v>19</v>
      </c>
      <c r="D85" s="13" t="n">
        <f aca="false">E85/12</f>
        <v>125</v>
      </c>
      <c r="E85" s="14" t="n">
        <v>1500</v>
      </c>
      <c r="F85" s="15" t="n">
        <v>0.27</v>
      </c>
      <c r="G85" s="15" t="n">
        <f aca="false">D85*F85</f>
        <v>33.75</v>
      </c>
      <c r="H85" s="16" t="n">
        <f aca="false">Proposta!$F$11</f>
        <v>0</v>
      </c>
      <c r="I85" s="17" t="n">
        <f aca="false">F85-F85*H85</f>
        <v>0.27</v>
      </c>
      <c r="J85" s="18" t="n">
        <f aca="false">D85*I85</f>
        <v>33.75</v>
      </c>
      <c r="K85" s="18" t="n">
        <f aca="false">J85*12</f>
        <v>405</v>
      </c>
      <c r="L85" s="19"/>
      <c r="M85" s="20"/>
    </row>
    <row r="86" customFormat="false" ht="14.5" hidden="false" customHeight="false" outlineLevel="0" collapsed="false">
      <c r="A86" s="10"/>
      <c r="B86" s="11"/>
      <c r="C86" s="12" t="s">
        <v>20</v>
      </c>
      <c r="D86" s="13" t="n">
        <f aca="false">E86/12</f>
        <v>90</v>
      </c>
      <c r="E86" s="14" t="n">
        <v>1080</v>
      </c>
      <c r="F86" s="15" t="n">
        <v>0.59</v>
      </c>
      <c r="G86" s="15" t="n">
        <f aca="false">D86*F86</f>
        <v>53.1</v>
      </c>
      <c r="H86" s="16" t="n">
        <f aca="false">Proposta!$F$11</f>
        <v>0</v>
      </c>
      <c r="I86" s="17" t="n">
        <f aca="false">F86-F86*H86</f>
        <v>0.59</v>
      </c>
      <c r="J86" s="18" t="n">
        <f aca="false">D86*I86</f>
        <v>53.1</v>
      </c>
      <c r="K86" s="18" t="n">
        <f aca="false">J86*12</f>
        <v>637.2</v>
      </c>
      <c r="L86" s="19"/>
      <c r="M86" s="20"/>
    </row>
    <row r="87" customFormat="false" ht="14.5" hidden="false" customHeight="false" outlineLevel="0" collapsed="false">
      <c r="A87" s="10"/>
      <c r="B87" s="11" t="s">
        <v>21</v>
      </c>
      <c r="C87" s="12" t="s">
        <v>16</v>
      </c>
      <c r="D87" s="13" t="n">
        <f aca="false">E87/12</f>
        <v>10</v>
      </c>
      <c r="E87" s="14" t="n">
        <v>120</v>
      </c>
      <c r="F87" s="15" t="n">
        <v>2.54</v>
      </c>
      <c r="G87" s="15" t="n">
        <f aca="false">D87*F87</f>
        <v>25.4</v>
      </c>
      <c r="H87" s="16" t="n">
        <f aca="false">Proposta!$F$13</f>
        <v>0</v>
      </c>
      <c r="I87" s="17" t="n">
        <f aca="false">F87-F87*H87</f>
        <v>2.54</v>
      </c>
      <c r="J87" s="18" t="n">
        <f aca="false">D87*I87</f>
        <v>25.4</v>
      </c>
      <c r="K87" s="18" t="n">
        <f aca="false">J87*12</f>
        <v>304.8</v>
      </c>
      <c r="L87" s="19"/>
      <c r="M87" s="20"/>
    </row>
    <row r="88" customFormat="false" ht="14.5" hidden="false" customHeight="false" outlineLevel="0" collapsed="false">
      <c r="A88" s="10"/>
      <c r="B88" s="11"/>
      <c r="C88" s="12" t="s">
        <v>22</v>
      </c>
      <c r="D88" s="13" t="n">
        <f aca="false">E88/12</f>
        <v>15</v>
      </c>
      <c r="E88" s="14" t="n">
        <v>180</v>
      </c>
      <c r="F88" s="15" t="n">
        <v>1.66</v>
      </c>
      <c r="G88" s="15" t="n">
        <f aca="false">D88*F88</f>
        <v>24.9</v>
      </c>
      <c r="H88" s="16" t="n">
        <f aca="false">Proposta!$F$13</f>
        <v>0</v>
      </c>
      <c r="I88" s="17" t="n">
        <f aca="false">F88-F88*H88</f>
        <v>1.66</v>
      </c>
      <c r="J88" s="18" t="n">
        <f aca="false">D88*I88</f>
        <v>24.9</v>
      </c>
      <c r="K88" s="18" t="n">
        <f aca="false">J88*12</f>
        <v>298.8</v>
      </c>
      <c r="L88" s="19"/>
      <c r="M88" s="20"/>
    </row>
    <row r="89" customFormat="false" ht="14.5" hidden="false" customHeight="false" outlineLevel="0" collapsed="false">
      <c r="A89" s="10" t="s">
        <v>36</v>
      </c>
      <c r="B89" s="11" t="s">
        <v>15</v>
      </c>
      <c r="C89" s="12" t="s">
        <v>16</v>
      </c>
      <c r="D89" s="13" t="n">
        <f aca="false">E89/12</f>
        <v>750</v>
      </c>
      <c r="E89" s="14" t="n">
        <v>9000</v>
      </c>
      <c r="F89" s="15" t="n">
        <v>0.08</v>
      </c>
      <c r="G89" s="15" t="n">
        <f aca="false">D89*F89</f>
        <v>60</v>
      </c>
      <c r="H89" s="16" t="n">
        <f aca="false">Proposta!$F$9</f>
        <v>0</v>
      </c>
      <c r="I89" s="17" t="n">
        <f aca="false">F89-F89*H89</f>
        <v>0.08</v>
      </c>
      <c r="J89" s="18" t="n">
        <f aca="false">D89*I89</f>
        <v>60</v>
      </c>
      <c r="K89" s="18" t="n">
        <f aca="false">J89*12</f>
        <v>720</v>
      </c>
      <c r="L89" s="19" t="n">
        <f aca="false">SUM(J89:J94)</f>
        <v>772.5</v>
      </c>
      <c r="M89" s="20" t="n">
        <f aca="false">SUM(K89:K94)</f>
        <v>9270</v>
      </c>
    </row>
    <row r="90" customFormat="false" ht="14.5" hidden="false" customHeight="false" outlineLevel="0" collapsed="false">
      <c r="A90" s="10"/>
      <c r="B90" s="11"/>
      <c r="C90" s="12" t="s">
        <v>17</v>
      </c>
      <c r="D90" s="13" t="n">
        <f aca="false">E90/12</f>
        <v>1000</v>
      </c>
      <c r="E90" s="14" t="n">
        <v>12000</v>
      </c>
      <c r="F90" s="15" t="n">
        <v>0.27</v>
      </c>
      <c r="G90" s="15" t="n">
        <f aca="false">D90*F90</f>
        <v>270</v>
      </c>
      <c r="H90" s="16" t="n">
        <f aca="false">Proposta!$F$9</f>
        <v>0</v>
      </c>
      <c r="I90" s="17" t="n">
        <f aca="false">F90-F90*H90</f>
        <v>0.27</v>
      </c>
      <c r="J90" s="18" t="n">
        <f aca="false">D90*I90</f>
        <v>270</v>
      </c>
      <c r="K90" s="18" t="n">
        <f aca="false">J90*12</f>
        <v>3240</v>
      </c>
      <c r="L90" s="19"/>
      <c r="M90" s="20"/>
    </row>
    <row r="91" customFormat="false" ht="14.5" hidden="false" customHeight="false" outlineLevel="0" collapsed="false">
      <c r="A91" s="10"/>
      <c r="B91" s="11" t="s">
        <v>18</v>
      </c>
      <c r="C91" s="12" t="s">
        <v>19</v>
      </c>
      <c r="D91" s="13" t="n">
        <f aca="false">E91/12</f>
        <v>330</v>
      </c>
      <c r="E91" s="14" t="n">
        <v>3960</v>
      </c>
      <c r="F91" s="15" t="n">
        <v>0.27</v>
      </c>
      <c r="G91" s="15" t="n">
        <f aca="false">D91*F91</f>
        <v>89.1</v>
      </c>
      <c r="H91" s="16" t="n">
        <f aca="false">Proposta!$F$11</f>
        <v>0</v>
      </c>
      <c r="I91" s="17" t="n">
        <f aca="false">F91-F91*H91</f>
        <v>0.27</v>
      </c>
      <c r="J91" s="18" t="n">
        <f aca="false">D91*I91</f>
        <v>89.1</v>
      </c>
      <c r="K91" s="18" t="n">
        <f aca="false">J91*12</f>
        <v>1069.2</v>
      </c>
      <c r="L91" s="19"/>
      <c r="M91" s="20"/>
    </row>
    <row r="92" customFormat="false" ht="14.5" hidden="false" customHeight="false" outlineLevel="0" collapsed="false">
      <c r="A92" s="10"/>
      <c r="B92" s="11"/>
      <c r="C92" s="12" t="s">
        <v>20</v>
      </c>
      <c r="D92" s="13" t="n">
        <f aca="false">E92/12</f>
        <v>450</v>
      </c>
      <c r="E92" s="14" t="n">
        <v>5400</v>
      </c>
      <c r="F92" s="15" t="n">
        <v>0.59</v>
      </c>
      <c r="G92" s="15" t="n">
        <f aca="false">D92*F92</f>
        <v>265.5</v>
      </c>
      <c r="H92" s="16" t="n">
        <f aca="false">Proposta!$F$11</f>
        <v>0</v>
      </c>
      <c r="I92" s="17" t="n">
        <f aca="false">F92-F92*H92</f>
        <v>0.59</v>
      </c>
      <c r="J92" s="18" t="n">
        <f aca="false">D92*I92</f>
        <v>265.5</v>
      </c>
      <c r="K92" s="18" t="n">
        <f aca="false">J92*12</f>
        <v>3186</v>
      </c>
      <c r="L92" s="19"/>
      <c r="M92" s="20"/>
    </row>
    <row r="93" customFormat="false" ht="14.5" hidden="false" customHeight="false" outlineLevel="0" collapsed="false">
      <c r="A93" s="10"/>
      <c r="B93" s="11" t="s">
        <v>21</v>
      </c>
      <c r="C93" s="12" t="s">
        <v>16</v>
      </c>
      <c r="D93" s="13" t="n">
        <f aca="false">E93/12</f>
        <v>15</v>
      </c>
      <c r="E93" s="14" t="n">
        <v>180</v>
      </c>
      <c r="F93" s="15" t="n">
        <v>2.54</v>
      </c>
      <c r="G93" s="15" t="n">
        <f aca="false">D93*F93</f>
        <v>38.1</v>
      </c>
      <c r="H93" s="16" t="n">
        <f aca="false">Proposta!$F$13</f>
        <v>0</v>
      </c>
      <c r="I93" s="17" t="n">
        <f aca="false">F93-F93*H93</f>
        <v>2.54</v>
      </c>
      <c r="J93" s="18" t="n">
        <f aca="false">D93*I93</f>
        <v>38.1</v>
      </c>
      <c r="K93" s="18" t="n">
        <f aca="false">J93*12</f>
        <v>457.2</v>
      </c>
      <c r="L93" s="19"/>
      <c r="M93" s="20"/>
    </row>
    <row r="94" customFormat="false" ht="14.5" hidden="false" customHeight="false" outlineLevel="0" collapsed="false">
      <c r="A94" s="10"/>
      <c r="B94" s="11"/>
      <c r="C94" s="12" t="s">
        <v>22</v>
      </c>
      <c r="D94" s="13" t="n">
        <f aca="false">E94/12</f>
        <v>30</v>
      </c>
      <c r="E94" s="14" t="n">
        <v>360</v>
      </c>
      <c r="F94" s="15" t="n">
        <v>1.66</v>
      </c>
      <c r="G94" s="15" t="n">
        <f aca="false">D94*F94</f>
        <v>49.8</v>
      </c>
      <c r="H94" s="16" t="n">
        <f aca="false">Proposta!$F$13</f>
        <v>0</v>
      </c>
      <c r="I94" s="17" t="n">
        <f aca="false">F94-F94*H94</f>
        <v>1.66</v>
      </c>
      <c r="J94" s="18" t="n">
        <f aca="false">D94*I94</f>
        <v>49.8</v>
      </c>
      <c r="K94" s="18" t="n">
        <f aca="false">J94*12</f>
        <v>597.6</v>
      </c>
      <c r="L94" s="19"/>
      <c r="M94" s="20"/>
    </row>
    <row r="95" customFormat="false" ht="14.5" hidden="false" customHeight="false" outlineLevel="0" collapsed="false">
      <c r="A95" s="10" t="s">
        <v>37</v>
      </c>
      <c r="B95" s="11" t="s">
        <v>15</v>
      </c>
      <c r="C95" s="12" t="s">
        <v>16</v>
      </c>
      <c r="D95" s="13" t="n">
        <f aca="false">E95/12</f>
        <v>6600</v>
      </c>
      <c r="E95" s="14" t="n">
        <v>79200</v>
      </c>
      <c r="F95" s="15" t="n">
        <v>0.08</v>
      </c>
      <c r="G95" s="15" t="n">
        <f aca="false">D95*F95</f>
        <v>528</v>
      </c>
      <c r="H95" s="16" t="n">
        <f aca="false">Proposta!$F$9</f>
        <v>0</v>
      </c>
      <c r="I95" s="17" t="n">
        <f aca="false">F95-F95*H95</f>
        <v>0.08</v>
      </c>
      <c r="J95" s="18" t="n">
        <f aca="false">D95*I95</f>
        <v>528</v>
      </c>
      <c r="K95" s="18" t="n">
        <f aca="false">J95*12</f>
        <v>6336</v>
      </c>
      <c r="L95" s="19" t="n">
        <f aca="false">SUM(J95:J100)</f>
        <v>3106.8</v>
      </c>
      <c r="M95" s="20" t="n">
        <f aca="false">SUM(K95:K100)</f>
        <v>37281.6</v>
      </c>
    </row>
    <row r="96" customFormat="false" ht="14.5" hidden="false" customHeight="false" outlineLevel="0" collapsed="false">
      <c r="A96" s="10"/>
      <c r="B96" s="11"/>
      <c r="C96" s="12" t="s">
        <v>17</v>
      </c>
      <c r="D96" s="13" t="n">
        <f aca="false">E96/12</f>
        <v>6700</v>
      </c>
      <c r="E96" s="14" t="n">
        <v>80400</v>
      </c>
      <c r="F96" s="15" t="n">
        <v>0.27</v>
      </c>
      <c r="G96" s="15" t="n">
        <f aca="false">D96*F96</f>
        <v>1809</v>
      </c>
      <c r="H96" s="16" t="n">
        <f aca="false">Proposta!$F$9</f>
        <v>0</v>
      </c>
      <c r="I96" s="17" t="n">
        <f aca="false">F96-F96*H96</f>
        <v>0.27</v>
      </c>
      <c r="J96" s="18" t="n">
        <f aca="false">D96*I96</f>
        <v>1809</v>
      </c>
      <c r="K96" s="18" t="n">
        <f aca="false">J96*12</f>
        <v>21708</v>
      </c>
      <c r="L96" s="19"/>
      <c r="M96" s="20"/>
    </row>
    <row r="97" customFormat="false" ht="14.5" hidden="false" customHeight="false" outlineLevel="0" collapsed="false">
      <c r="A97" s="10"/>
      <c r="B97" s="11" t="s">
        <v>18</v>
      </c>
      <c r="C97" s="12" t="s">
        <v>19</v>
      </c>
      <c r="D97" s="13" t="n">
        <f aca="false">E97/12</f>
        <v>500</v>
      </c>
      <c r="E97" s="14" t="n">
        <v>6000</v>
      </c>
      <c r="F97" s="15" t="n">
        <v>0.27</v>
      </c>
      <c r="G97" s="15" t="n">
        <f aca="false">D97*F97</f>
        <v>135</v>
      </c>
      <c r="H97" s="16" t="n">
        <f aca="false">Proposta!$F$11</f>
        <v>0</v>
      </c>
      <c r="I97" s="17" t="n">
        <f aca="false">F97-F97*H97</f>
        <v>0.27</v>
      </c>
      <c r="J97" s="18" t="n">
        <f aca="false">D97*I97</f>
        <v>135</v>
      </c>
      <c r="K97" s="18" t="n">
        <f aca="false">J97*12</f>
        <v>1620</v>
      </c>
      <c r="L97" s="19"/>
      <c r="M97" s="20"/>
    </row>
    <row r="98" customFormat="false" ht="14.5" hidden="false" customHeight="false" outlineLevel="0" collapsed="false">
      <c r="A98" s="10"/>
      <c r="B98" s="11"/>
      <c r="C98" s="12" t="s">
        <v>20</v>
      </c>
      <c r="D98" s="13" t="n">
        <f aca="false">E98/12</f>
        <v>720</v>
      </c>
      <c r="E98" s="14" t="n">
        <v>8640</v>
      </c>
      <c r="F98" s="15" t="n">
        <v>0.59</v>
      </c>
      <c r="G98" s="15" t="n">
        <f aca="false">D98*F98</f>
        <v>424.8</v>
      </c>
      <c r="H98" s="16" t="n">
        <f aca="false">Proposta!$F$11</f>
        <v>0</v>
      </c>
      <c r="I98" s="17" t="n">
        <f aca="false">F98-F98*H98</f>
        <v>0.59</v>
      </c>
      <c r="J98" s="18" t="n">
        <f aca="false">D98*I98</f>
        <v>424.8</v>
      </c>
      <c r="K98" s="18" t="n">
        <f aca="false">J98*12</f>
        <v>5097.6</v>
      </c>
      <c r="L98" s="19"/>
      <c r="M98" s="20"/>
    </row>
    <row r="99" customFormat="false" ht="14.5" hidden="false" customHeight="false" outlineLevel="0" collapsed="false">
      <c r="A99" s="10"/>
      <c r="B99" s="11" t="s">
        <v>21</v>
      </c>
      <c r="C99" s="12" t="s">
        <v>16</v>
      </c>
      <c r="D99" s="13" t="n">
        <f aca="false">E99/12</f>
        <v>50</v>
      </c>
      <c r="E99" s="14" t="n">
        <v>600</v>
      </c>
      <c r="F99" s="15" t="n">
        <v>2.54</v>
      </c>
      <c r="G99" s="15" t="n">
        <f aca="false">D99*F99</f>
        <v>127</v>
      </c>
      <c r="H99" s="16" t="n">
        <f aca="false">Proposta!$F$13</f>
        <v>0</v>
      </c>
      <c r="I99" s="17" t="n">
        <f aca="false">F99-F99*H99</f>
        <v>2.54</v>
      </c>
      <c r="J99" s="18" t="n">
        <f aca="false">D99*I99</f>
        <v>127</v>
      </c>
      <c r="K99" s="18" t="n">
        <f aca="false">J99*12</f>
        <v>1524</v>
      </c>
      <c r="L99" s="19"/>
      <c r="M99" s="20"/>
    </row>
    <row r="100" customFormat="false" ht="14.5" hidden="false" customHeight="false" outlineLevel="0" collapsed="false">
      <c r="A100" s="10"/>
      <c r="B100" s="11"/>
      <c r="C100" s="12" t="s">
        <v>22</v>
      </c>
      <c r="D100" s="13" t="n">
        <f aca="false">E100/12</f>
        <v>50</v>
      </c>
      <c r="E100" s="14" t="n">
        <v>600</v>
      </c>
      <c r="F100" s="15" t="n">
        <v>1.66</v>
      </c>
      <c r="G100" s="15" t="n">
        <f aca="false">D100*F100</f>
        <v>83</v>
      </c>
      <c r="H100" s="16" t="n">
        <f aca="false">Proposta!$F$13</f>
        <v>0</v>
      </c>
      <c r="I100" s="17" t="n">
        <f aca="false">F100-F100*H100</f>
        <v>1.66</v>
      </c>
      <c r="J100" s="18" t="n">
        <f aca="false">D100*I100</f>
        <v>83</v>
      </c>
      <c r="K100" s="18" t="n">
        <f aca="false">J100*12</f>
        <v>996</v>
      </c>
      <c r="L100" s="19"/>
      <c r="M100" s="20"/>
    </row>
    <row r="101" customFormat="false" ht="14.5" hidden="false" customHeight="false" outlineLevel="0" collapsed="false">
      <c r="A101" s="10" t="s">
        <v>38</v>
      </c>
      <c r="B101" s="11" t="s">
        <v>15</v>
      </c>
      <c r="C101" s="12" t="s">
        <v>16</v>
      </c>
      <c r="D101" s="13" t="n">
        <f aca="false">E101/12</f>
        <v>500</v>
      </c>
      <c r="E101" s="14" t="n">
        <v>6000</v>
      </c>
      <c r="F101" s="15" t="n">
        <v>0.08</v>
      </c>
      <c r="G101" s="15" t="n">
        <f aca="false">D101*F101</f>
        <v>40</v>
      </c>
      <c r="H101" s="16" t="n">
        <f aca="false">Proposta!$F$9</f>
        <v>0</v>
      </c>
      <c r="I101" s="17" t="n">
        <f aca="false">F101-F101*H101</f>
        <v>0.08</v>
      </c>
      <c r="J101" s="18" t="n">
        <f aca="false">D101*I101</f>
        <v>40</v>
      </c>
      <c r="K101" s="18" t="n">
        <f aca="false">J101*12</f>
        <v>480</v>
      </c>
      <c r="L101" s="19" t="n">
        <f aca="false">SUM(J101:J106)</f>
        <v>420.6</v>
      </c>
      <c r="M101" s="20" t="n">
        <f aca="false">SUM(K101:K106)</f>
        <v>5047.2</v>
      </c>
    </row>
    <row r="102" customFormat="false" ht="14.5" hidden="false" customHeight="false" outlineLevel="0" collapsed="false">
      <c r="A102" s="10"/>
      <c r="B102" s="11"/>
      <c r="C102" s="12" t="s">
        <v>17</v>
      </c>
      <c r="D102" s="13" t="n">
        <f aca="false">E102/12</f>
        <v>500</v>
      </c>
      <c r="E102" s="14" t="n">
        <v>6000</v>
      </c>
      <c r="F102" s="15" t="n">
        <v>0.27</v>
      </c>
      <c r="G102" s="15" t="n">
        <f aca="false">D102*F102</f>
        <v>135</v>
      </c>
      <c r="H102" s="16" t="n">
        <f aca="false">Proposta!$F$9</f>
        <v>0</v>
      </c>
      <c r="I102" s="17" t="n">
        <f aca="false">F102-F102*H102</f>
        <v>0.27</v>
      </c>
      <c r="J102" s="18" t="n">
        <f aca="false">D102*I102</f>
        <v>135</v>
      </c>
      <c r="K102" s="18" t="n">
        <f aca="false">J102*12</f>
        <v>1620</v>
      </c>
      <c r="L102" s="19"/>
      <c r="M102" s="20"/>
    </row>
    <row r="103" customFormat="false" ht="14.5" hidden="false" customHeight="false" outlineLevel="0" collapsed="false">
      <c r="A103" s="10"/>
      <c r="B103" s="11" t="s">
        <v>18</v>
      </c>
      <c r="C103" s="12" t="s">
        <v>19</v>
      </c>
      <c r="D103" s="13" t="n">
        <f aca="false">E103/12</f>
        <v>330</v>
      </c>
      <c r="E103" s="14" t="n">
        <v>3960</v>
      </c>
      <c r="F103" s="15" t="n">
        <v>0.27</v>
      </c>
      <c r="G103" s="15" t="n">
        <f aca="false">D103*F103</f>
        <v>89.1</v>
      </c>
      <c r="H103" s="16" t="n">
        <f aca="false">Proposta!$F$11</f>
        <v>0</v>
      </c>
      <c r="I103" s="17" t="n">
        <f aca="false">F103-F103*H103</f>
        <v>0.27</v>
      </c>
      <c r="J103" s="18" t="n">
        <f aca="false">D103*I103</f>
        <v>89.1</v>
      </c>
      <c r="K103" s="18" t="n">
        <f aca="false">J103*12</f>
        <v>1069.2</v>
      </c>
      <c r="L103" s="19"/>
      <c r="M103" s="20"/>
    </row>
    <row r="104" customFormat="false" ht="14.5" hidden="false" customHeight="false" outlineLevel="0" collapsed="false">
      <c r="A104" s="10"/>
      <c r="B104" s="11"/>
      <c r="C104" s="12" t="s">
        <v>20</v>
      </c>
      <c r="D104" s="13" t="n">
        <f aca="false">E104/12</f>
        <v>180</v>
      </c>
      <c r="E104" s="14" t="n">
        <v>2160</v>
      </c>
      <c r="F104" s="15" t="n">
        <v>0.59</v>
      </c>
      <c r="G104" s="15" t="n">
        <f aca="false">D104*F104</f>
        <v>106.2</v>
      </c>
      <c r="H104" s="16" t="n">
        <f aca="false">Proposta!$F$11</f>
        <v>0</v>
      </c>
      <c r="I104" s="17" t="n">
        <f aca="false">F104-F104*H104</f>
        <v>0.59</v>
      </c>
      <c r="J104" s="18" t="n">
        <f aca="false">D104*I104</f>
        <v>106.2</v>
      </c>
      <c r="K104" s="18" t="n">
        <f aca="false">J104*12</f>
        <v>1274.4</v>
      </c>
      <c r="L104" s="19"/>
      <c r="M104" s="20"/>
    </row>
    <row r="105" customFormat="false" ht="14.5" hidden="false" customHeight="false" outlineLevel="0" collapsed="false">
      <c r="A105" s="10"/>
      <c r="B105" s="11" t="s">
        <v>21</v>
      </c>
      <c r="C105" s="12" t="s">
        <v>16</v>
      </c>
      <c r="D105" s="13" t="n">
        <f aca="false">E105/12</f>
        <v>10</v>
      </c>
      <c r="E105" s="14" t="n">
        <v>120</v>
      </c>
      <c r="F105" s="15" t="n">
        <v>2.54</v>
      </c>
      <c r="G105" s="15" t="n">
        <f aca="false">D105*F105</f>
        <v>25.4</v>
      </c>
      <c r="H105" s="16" t="n">
        <f aca="false">Proposta!$F$13</f>
        <v>0</v>
      </c>
      <c r="I105" s="17" t="n">
        <f aca="false">F105-F105*H105</f>
        <v>2.54</v>
      </c>
      <c r="J105" s="18" t="n">
        <f aca="false">D105*I105</f>
        <v>25.4</v>
      </c>
      <c r="K105" s="18" t="n">
        <f aca="false">J105*12</f>
        <v>304.8</v>
      </c>
      <c r="L105" s="19"/>
      <c r="M105" s="20"/>
    </row>
    <row r="106" customFormat="false" ht="14.5" hidden="false" customHeight="false" outlineLevel="0" collapsed="false">
      <c r="A106" s="10"/>
      <c r="B106" s="11"/>
      <c r="C106" s="12" t="s">
        <v>22</v>
      </c>
      <c r="D106" s="13" t="n">
        <f aca="false">E106/12</f>
        <v>15</v>
      </c>
      <c r="E106" s="14" t="n">
        <v>180</v>
      </c>
      <c r="F106" s="15" t="n">
        <v>1.66</v>
      </c>
      <c r="G106" s="15" t="n">
        <f aca="false">D106*F106</f>
        <v>24.9</v>
      </c>
      <c r="H106" s="16" t="n">
        <f aca="false">Proposta!$F$13</f>
        <v>0</v>
      </c>
      <c r="I106" s="17" t="n">
        <f aca="false">F106-F106*H106</f>
        <v>1.66</v>
      </c>
      <c r="J106" s="18" t="n">
        <f aca="false">D106*I106</f>
        <v>24.9</v>
      </c>
      <c r="K106" s="18" t="n">
        <f aca="false">J106*12</f>
        <v>298.8</v>
      </c>
      <c r="L106" s="19"/>
      <c r="M106" s="20"/>
    </row>
    <row r="107" customFormat="false" ht="14.5" hidden="false" customHeight="false" outlineLevel="0" collapsed="false">
      <c r="A107" s="10" t="s">
        <v>39</v>
      </c>
      <c r="B107" s="11" t="s">
        <v>15</v>
      </c>
      <c r="C107" s="12" t="s">
        <v>16</v>
      </c>
      <c r="D107" s="13" t="n">
        <f aca="false">E107/12</f>
        <v>750</v>
      </c>
      <c r="E107" s="14" t="n">
        <v>9000</v>
      </c>
      <c r="F107" s="15" t="n">
        <v>0.08</v>
      </c>
      <c r="G107" s="15" t="n">
        <f aca="false">D107*F107</f>
        <v>60</v>
      </c>
      <c r="H107" s="16" t="n">
        <f aca="false">Proposta!$F$9</f>
        <v>0</v>
      </c>
      <c r="I107" s="17" t="n">
        <f aca="false">F107-F107*H107</f>
        <v>0.08</v>
      </c>
      <c r="J107" s="18" t="n">
        <f aca="false">D107*I107</f>
        <v>60</v>
      </c>
      <c r="K107" s="18" t="n">
        <f aca="false">J107*12</f>
        <v>720</v>
      </c>
      <c r="L107" s="19" t="n">
        <f aca="false">SUM(J107:J112)</f>
        <v>810.6</v>
      </c>
      <c r="M107" s="20" t="n">
        <f aca="false">SUM(K107:K112)</f>
        <v>9727.2</v>
      </c>
    </row>
    <row r="108" customFormat="false" ht="14.5" hidden="false" customHeight="false" outlineLevel="0" collapsed="false">
      <c r="A108" s="10"/>
      <c r="B108" s="11"/>
      <c r="C108" s="12" t="s">
        <v>17</v>
      </c>
      <c r="D108" s="13" t="n">
        <f aca="false">E108/12</f>
        <v>1000</v>
      </c>
      <c r="E108" s="14" t="n">
        <v>12000</v>
      </c>
      <c r="F108" s="15" t="n">
        <v>0.27</v>
      </c>
      <c r="G108" s="15" t="n">
        <f aca="false">D108*F108</f>
        <v>270</v>
      </c>
      <c r="H108" s="16" t="n">
        <f aca="false">Proposta!$F$9</f>
        <v>0</v>
      </c>
      <c r="I108" s="17" t="n">
        <f aca="false">F108-F108*H108</f>
        <v>0.27</v>
      </c>
      <c r="J108" s="18" t="n">
        <f aca="false">D108*I108</f>
        <v>270</v>
      </c>
      <c r="K108" s="18" t="n">
        <f aca="false">J108*12</f>
        <v>3240</v>
      </c>
      <c r="L108" s="19"/>
      <c r="M108" s="20"/>
    </row>
    <row r="109" customFormat="false" ht="14.5" hidden="false" customHeight="false" outlineLevel="0" collapsed="false">
      <c r="A109" s="10"/>
      <c r="B109" s="11" t="s">
        <v>18</v>
      </c>
      <c r="C109" s="12" t="s">
        <v>19</v>
      </c>
      <c r="D109" s="13" t="n">
        <f aca="false">E109/12</f>
        <v>330</v>
      </c>
      <c r="E109" s="14" t="n">
        <v>3960</v>
      </c>
      <c r="F109" s="15" t="n">
        <v>0.27</v>
      </c>
      <c r="G109" s="15" t="n">
        <f aca="false">D109*F109</f>
        <v>89.1</v>
      </c>
      <c r="H109" s="16" t="n">
        <f aca="false">Proposta!$F$11</f>
        <v>0</v>
      </c>
      <c r="I109" s="17" t="n">
        <f aca="false">F109-F109*H109</f>
        <v>0.27</v>
      </c>
      <c r="J109" s="18" t="n">
        <f aca="false">D109*I109</f>
        <v>89.1</v>
      </c>
      <c r="K109" s="18" t="n">
        <f aca="false">J109*12</f>
        <v>1069.2</v>
      </c>
      <c r="L109" s="19"/>
      <c r="M109" s="20"/>
    </row>
    <row r="110" customFormat="false" ht="14.5" hidden="false" customHeight="false" outlineLevel="0" collapsed="false">
      <c r="A110" s="10"/>
      <c r="B110" s="11"/>
      <c r="C110" s="12" t="s">
        <v>20</v>
      </c>
      <c r="D110" s="13" t="n">
        <f aca="false">E110/12</f>
        <v>450</v>
      </c>
      <c r="E110" s="14" t="n">
        <v>5400</v>
      </c>
      <c r="F110" s="15" t="n">
        <v>0.59</v>
      </c>
      <c r="G110" s="15" t="n">
        <f aca="false">D110*F110</f>
        <v>265.5</v>
      </c>
      <c r="H110" s="16" t="n">
        <f aca="false">Proposta!$F$11</f>
        <v>0</v>
      </c>
      <c r="I110" s="17" t="n">
        <f aca="false">F110-F110*H110</f>
        <v>0.59</v>
      </c>
      <c r="J110" s="18" t="n">
        <f aca="false">D110*I110</f>
        <v>265.5</v>
      </c>
      <c r="K110" s="18" t="n">
        <f aca="false">J110*12</f>
        <v>3186</v>
      </c>
      <c r="L110" s="19"/>
      <c r="M110" s="20"/>
    </row>
    <row r="111" customFormat="false" ht="14.5" hidden="false" customHeight="false" outlineLevel="0" collapsed="false">
      <c r="A111" s="10"/>
      <c r="B111" s="11" t="s">
        <v>21</v>
      </c>
      <c r="C111" s="12" t="s">
        <v>16</v>
      </c>
      <c r="D111" s="13" t="n">
        <f aca="false">E111/12</f>
        <v>30</v>
      </c>
      <c r="E111" s="14" t="n">
        <v>360</v>
      </c>
      <c r="F111" s="15" t="n">
        <v>2.54</v>
      </c>
      <c r="G111" s="15" t="n">
        <f aca="false">D111*F111</f>
        <v>76.2</v>
      </c>
      <c r="H111" s="16" t="n">
        <f aca="false">Proposta!$F$13</f>
        <v>0</v>
      </c>
      <c r="I111" s="17" t="n">
        <f aca="false">F111-F111*H111</f>
        <v>2.54</v>
      </c>
      <c r="J111" s="18" t="n">
        <f aca="false">D111*I111</f>
        <v>76.2</v>
      </c>
      <c r="K111" s="18" t="n">
        <f aca="false">J111*12</f>
        <v>914.4</v>
      </c>
      <c r="L111" s="19"/>
      <c r="M111" s="20"/>
    </row>
    <row r="112" customFormat="false" ht="14.5" hidden="false" customHeight="false" outlineLevel="0" collapsed="false">
      <c r="A112" s="10"/>
      <c r="B112" s="11"/>
      <c r="C112" s="12" t="s">
        <v>22</v>
      </c>
      <c r="D112" s="13" t="n">
        <f aca="false">E112/12</f>
        <v>30</v>
      </c>
      <c r="E112" s="14" t="n">
        <v>360</v>
      </c>
      <c r="F112" s="15" t="n">
        <v>1.66</v>
      </c>
      <c r="G112" s="15" t="n">
        <f aca="false">D112*F112</f>
        <v>49.8</v>
      </c>
      <c r="H112" s="16" t="n">
        <f aca="false">Proposta!$F$13</f>
        <v>0</v>
      </c>
      <c r="I112" s="17" t="n">
        <f aca="false">F112-F112*H112</f>
        <v>1.66</v>
      </c>
      <c r="J112" s="18" t="n">
        <f aca="false">D112*I112</f>
        <v>49.8</v>
      </c>
      <c r="K112" s="18" t="n">
        <f aca="false">J112*12</f>
        <v>597.6</v>
      </c>
      <c r="L112" s="19"/>
      <c r="M112" s="20"/>
    </row>
    <row r="113" customFormat="false" ht="14.5" hidden="false" customHeight="false" outlineLevel="0" collapsed="false">
      <c r="A113" s="10" t="s">
        <v>40</v>
      </c>
      <c r="B113" s="11" t="s">
        <v>15</v>
      </c>
      <c r="C113" s="12" t="s">
        <v>16</v>
      </c>
      <c r="D113" s="13" t="n">
        <f aca="false">E113/12</f>
        <v>750</v>
      </c>
      <c r="E113" s="14" t="n">
        <v>9000</v>
      </c>
      <c r="F113" s="15" t="n">
        <v>0.08</v>
      </c>
      <c r="G113" s="15" t="n">
        <f aca="false">D113*F113</f>
        <v>60</v>
      </c>
      <c r="H113" s="16" t="n">
        <f aca="false">Proposta!$F$9</f>
        <v>0</v>
      </c>
      <c r="I113" s="17" t="n">
        <f aca="false">F113-F113*H113</f>
        <v>0.08</v>
      </c>
      <c r="J113" s="18" t="n">
        <f aca="false">D113*I113</f>
        <v>60</v>
      </c>
      <c r="K113" s="18" t="n">
        <f aca="false">J113*12</f>
        <v>720</v>
      </c>
      <c r="L113" s="19" t="n">
        <f aca="false">SUM(J113:J118)</f>
        <v>772.5</v>
      </c>
      <c r="M113" s="20" t="n">
        <f aca="false">SUM(K113:K118)</f>
        <v>9270</v>
      </c>
    </row>
    <row r="114" customFormat="false" ht="14.5" hidden="false" customHeight="false" outlineLevel="0" collapsed="false">
      <c r="A114" s="10"/>
      <c r="B114" s="11"/>
      <c r="C114" s="12" t="s">
        <v>17</v>
      </c>
      <c r="D114" s="13" t="n">
        <f aca="false">E114/12</f>
        <v>1000</v>
      </c>
      <c r="E114" s="14" t="n">
        <v>12000</v>
      </c>
      <c r="F114" s="15" t="n">
        <v>0.27</v>
      </c>
      <c r="G114" s="15" t="n">
        <f aca="false">D114*F114</f>
        <v>270</v>
      </c>
      <c r="H114" s="16" t="n">
        <f aca="false">Proposta!$F$9</f>
        <v>0</v>
      </c>
      <c r="I114" s="17" t="n">
        <f aca="false">F114-F114*H114</f>
        <v>0.27</v>
      </c>
      <c r="J114" s="18" t="n">
        <f aca="false">D114*I114</f>
        <v>270</v>
      </c>
      <c r="K114" s="18" t="n">
        <f aca="false">J114*12</f>
        <v>3240</v>
      </c>
      <c r="L114" s="19"/>
      <c r="M114" s="20"/>
    </row>
    <row r="115" customFormat="false" ht="14.5" hidden="false" customHeight="false" outlineLevel="0" collapsed="false">
      <c r="A115" s="10"/>
      <c r="B115" s="11" t="s">
        <v>18</v>
      </c>
      <c r="C115" s="12" t="s">
        <v>19</v>
      </c>
      <c r="D115" s="13" t="n">
        <f aca="false">E115/12</f>
        <v>330</v>
      </c>
      <c r="E115" s="14" t="n">
        <v>3960</v>
      </c>
      <c r="F115" s="15" t="n">
        <v>0.27</v>
      </c>
      <c r="G115" s="15" t="n">
        <f aca="false">D115*F115</f>
        <v>89.1</v>
      </c>
      <c r="H115" s="16" t="n">
        <f aca="false">Proposta!$F$11</f>
        <v>0</v>
      </c>
      <c r="I115" s="17" t="n">
        <f aca="false">F115-F115*H115</f>
        <v>0.27</v>
      </c>
      <c r="J115" s="18" t="n">
        <f aca="false">D115*I115</f>
        <v>89.1</v>
      </c>
      <c r="K115" s="18" t="n">
        <f aca="false">J115*12</f>
        <v>1069.2</v>
      </c>
      <c r="L115" s="19"/>
      <c r="M115" s="20"/>
    </row>
    <row r="116" customFormat="false" ht="14.5" hidden="false" customHeight="false" outlineLevel="0" collapsed="false">
      <c r="A116" s="10"/>
      <c r="B116" s="11"/>
      <c r="C116" s="12" t="s">
        <v>20</v>
      </c>
      <c r="D116" s="13" t="n">
        <f aca="false">E116/12</f>
        <v>450</v>
      </c>
      <c r="E116" s="14" t="n">
        <v>5400</v>
      </c>
      <c r="F116" s="15" t="n">
        <v>0.59</v>
      </c>
      <c r="G116" s="15" t="n">
        <f aca="false">D116*F116</f>
        <v>265.5</v>
      </c>
      <c r="H116" s="16" t="n">
        <f aca="false">Proposta!$F$11</f>
        <v>0</v>
      </c>
      <c r="I116" s="17" t="n">
        <f aca="false">F116-F116*H116</f>
        <v>0.59</v>
      </c>
      <c r="J116" s="18" t="n">
        <f aca="false">D116*I116</f>
        <v>265.5</v>
      </c>
      <c r="K116" s="18" t="n">
        <f aca="false">J116*12</f>
        <v>3186</v>
      </c>
      <c r="L116" s="19"/>
      <c r="M116" s="20"/>
    </row>
    <row r="117" customFormat="false" ht="14.5" hidden="false" customHeight="false" outlineLevel="0" collapsed="false">
      <c r="A117" s="10"/>
      <c r="B117" s="11" t="s">
        <v>21</v>
      </c>
      <c r="C117" s="12" t="s">
        <v>16</v>
      </c>
      <c r="D117" s="13" t="n">
        <f aca="false">E117/12</f>
        <v>15</v>
      </c>
      <c r="E117" s="14" t="n">
        <v>180</v>
      </c>
      <c r="F117" s="15" t="n">
        <v>2.54</v>
      </c>
      <c r="G117" s="15" t="n">
        <f aca="false">D117*F117</f>
        <v>38.1</v>
      </c>
      <c r="H117" s="16" t="n">
        <f aca="false">Proposta!$F$13</f>
        <v>0</v>
      </c>
      <c r="I117" s="17" t="n">
        <f aca="false">F117-F117*H117</f>
        <v>2.54</v>
      </c>
      <c r="J117" s="18" t="n">
        <f aca="false">D117*I117</f>
        <v>38.1</v>
      </c>
      <c r="K117" s="18" t="n">
        <f aca="false">J117*12</f>
        <v>457.2</v>
      </c>
      <c r="L117" s="19"/>
      <c r="M117" s="20"/>
    </row>
    <row r="118" customFormat="false" ht="14.5" hidden="false" customHeight="false" outlineLevel="0" collapsed="false">
      <c r="A118" s="10"/>
      <c r="B118" s="11"/>
      <c r="C118" s="12" t="s">
        <v>22</v>
      </c>
      <c r="D118" s="13" t="n">
        <f aca="false">E118/12</f>
        <v>30</v>
      </c>
      <c r="E118" s="14" t="n">
        <v>360</v>
      </c>
      <c r="F118" s="15" t="n">
        <v>1.66</v>
      </c>
      <c r="G118" s="15" t="n">
        <f aca="false">D118*F118</f>
        <v>49.8</v>
      </c>
      <c r="H118" s="16" t="n">
        <f aca="false">Proposta!$F$13</f>
        <v>0</v>
      </c>
      <c r="I118" s="17" t="n">
        <f aca="false">F118-F118*H118</f>
        <v>1.66</v>
      </c>
      <c r="J118" s="18" t="n">
        <f aca="false">D118*I118</f>
        <v>49.8</v>
      </c>
      <c r="K118" s="18" t="n">
        <f aca="false">J118*12</f>
        <v>597.6</v>
      </c>
      <c r="L118" s="19"/>
      <c r="M118" s="20"/>
    </row>
    <row r="119" customFormat="false" ht="14.5" hidden="false" customHeight="false" outlineLevel="0" collapsed="false">
      <c r="A119" s="10" t="s">
        <v>41</v>
      </c>
      <c r="B119" s="11" t="s">
        <v>15</v>
      </c>
      <c r="C119" s="12" t="s">
        <v>16</v>
      </c>
      <c r="D119" s="13" t="n">
        <f aca="false">E119/12</f>
        <v>750</v>
      </c>
      <c r="E119" s="14" t="n">
        <v>9000</v>
      </c>
      <c r="F119" s="15" t="n">
        <v>0.08</v>
      </c>
      <c r="G119" s="15" t="n">
        <f aca="false">D119*F119</f>
        <v>60</v>
      </c>
      <c r="H119" s="16" t="n">
        <f aca="false">Proposta!$F$9</f>
        <v>0</v>
      </c>
      <c r="I119" s="17" t="n">
        <f aca="false">F119-F119*H119</f>
        <v>0.08</v>
      </c>
      <c r="J119" s="18" t="n">
        <f aca="false">D119*I119</f>
        <v>60</v>
      </c>
      <c r="K119" s="18" t="n">
        <f aca="false">J119*12</f>
        <v>720</v>
      </c>
      <c r="L119" s="19" t="n">
        <f aca="false">SUM(J119:J124)</f>
        <v>772.5</v>
      </c>
      <c r="M119" s="20" t="n">
        <f aca="false">SUM(K119:K124)</f>
        <v>9270</v>
      </c>
    </row>
    <row r="120" customFormat="false" ht="14.5" hidden="false" customHeight="false" outlineLevel="0" collapsed="false">
      <c r="A120" s="10"/>
      <c r="B120" s="11"/>
      <c r="C120" s="12" t="s">
        <v>17</v>
      </c>
      <c r="D120" s="13" t="n">
        <f aca="false">E120/12</f>
        <v>1000</v>
      </c>
      <c r="E120" s="14" t="n">
        <v>12000</v>
      </c>
      <c r="F120" s="15" t="n">
        <v>0.27</v>
      </c>
      <c r="G120" s="15" t="n">
        <f aca="false">D120*F120</f>
        <v>270</v>
      </c>
      <c r="H120" s="16" t="n">
        <f aca="false">Proposta!$F$9</f>
        <v>0</v>
      </c>
      <c r="I120" s="17" t="n">
        <f aca="false">F120-F120*H120</f>
        <v>0.27</v>
      </c>
      <c r="J120" s="18" t="n">
        <f aca="false">D120*I120</f>
        <v>270</v>
      </c>
      <c r="K120" s="18" t="n">
        <f aca="false">J120*12</f>
        <v>3240</v>
      </c>
      <c r="L120" s="19"/>
      <c r="M120" s="20"/>
    </row>
    <row r="121" customFormat="false" ht="14.5" hidden="false" customHeight="false" outlineLevel="0" collapsed="false">
      <c r="A121" s="10"/>
      <c r="B121" s="11" t="s">
        <v>18</v>
      </c>
      <c r="C121" s="12" t="s">
        <v>19</v>
      </c>
      <c r="D121" s="13" t="n">
        <f aca="false">E121/12</f>
        <v>330</v>
      </c>
      <c r="E121" s="14" t="n">
        <v>3960</v>
      </c>
      <c r="F121" s="15" t="n">
        <v>0.27</v>
      </c>
      <c r="G121" s="15" t="n">
        <f aca="false">D121*F121</f>
        <v>89.1</v>
      </c>
      <c r="H121" s="16" t="n">
        <f aca="false">Proposta!$F$11</f>
        <v>0</v>
      </c>
      <c r="I121" s="17" t="n">
        <f aca="false">F121-F121*H121</f>
        <v>0.27</v>
      </c>
      <c r="J121" s="18" t="n">
        <f aca="false">D121*I121</f>
        <v>89.1</v>
      </c>
      <c r="K121" s="18" t="n">
        <f aca="false">J121*12</f>
        <v>1069.2</v>
      </c>
      <c r="L121" s="19"/>
      <c r="M121" s="20"/>
    </row>
    <row r="122" customFormat="false" ht="14.5" hidden="false" customHeight="false" outlineLevel="0" collapsed="false">
      <c r="A122" s="10"/>
      <c r="B122" s="11"/>
      <c r="C122" s="12" t="s">
        <v>20</v>
      </c>
      <c r="D122" s="13" t="n">
        <f aca="false">E122/12</f>
        <v>450</v>
      </c>
      <c r="E122" s="14" t="n">
        <v>5400</v>
      </c>
      <c r="F122" s="15" t="n">
        <v>0.59</v>
      </c>
      <c r="G122" s="15" t="n">
        <f aca="false">D122*F122</f>
        <v>265.5</v>
      </c>
      <c r="H122" s="16" t="n">
        <f aca="false">Proposta!$F$11</f>
        <v>0</v>
      </c>
      <c r="I122" s="17" t="n">
        <f aca="false">F122-F122*H122</f>
        <v>0.59</v>
      </c>
      <c r="J122" s="18" t="n">
        <f aca="false">D122*I122</f>
        <v>265.5</v>
      </c>
      <c r="K122" s="18" t="n">
        <f aca="false">J122*12</f>
        <v>3186</v>
      </c>
      <c r="L122" s="19"/>
      <c r="M122" s="20"/>
    </row>
    <row r="123" customFormat="false" ht="14.5" hidden="false" customHeight="false" outlineLevel="0" collapsed="false">
      <c r="A123" s="10"/>
      <c r="B123" s="11" t="s">
        <v>21</v>
      </c>
      <c r="C123" s="12" t="s">
        <v>16</v>
      </c>
      <c r="D123" s="13" t="n">
        <f aca="false">E123/12</f>
        <v>15</v>
      </c>
      <c r="E123" s="14" t="n">
        <v>180</v>
      </c>
      <c r="F123" s="15" t="n">
        <v>2.54</v>
      </c>
      <c r="G123" s="15" t="n">
        <f aca="false">D123*F123</f>
        <v>38.1</v>
      </c>
      <c r="H123" s="16" t="n">
        <f aca="false">Proposta!$F$13</f>
        <v>0</v>
      </c>
      <c r="I123" s="17" t="n">
        <f aca="false">F123-F123*H123</f>
        <v>2.54</v>
      </c>
      <c r="J123" s="18" t="n">
        <f aca="false">D123*I123</f>
        <v>38.1</v>
      </c>
      <c r="K123" s="18" t="n">
        <f aca="false">J123*12</f>
        <v>457.2</v>
      </c>
      <c r="L123" s="19"/>
      <c r="M123" s="20"/>
    </row>
    <row r="124" customFormat="false" ht="14.5" hidden="false" customHeight="false" outlineLevel="0" collapsed="false">
      <c r="A124" s="10"/>
      <c r="B124" s="11"/>
      <c r="C124" s="12" t="s">
        <v>22</v>
      </c>
      <c r="D124" s="13" t="n">
        <f aca="false">E124/12</f>
        <v>30</v>
      </c>
      <c r="E124" s="14" t="n">
        <v>360</v>
      </c>
      <c r="F124" s="15" t="n">
        <v>1.66</v>
      </c>
      <c r="G124" s="15" t="n">
        <f aca="false">D124*F124</f>
        <v>49.8</v>
      </c>
      <c r="H124" s="16" t="n">
        <f aca="false">Proposta!$F$13</f>
        <v>0</v>
      </c>
      <c r="I124" s="17" t="n">
        <f aca="false">F124-F124*H124</f>
        <v>1.66</v>
      </c>
      <c r="J124" s="18" t="n">
        <f aca="false">D124*I124</f>
        <v>49.8</v>
      </c>
      <c r="K124" s="18" t="n">
        <f aca="false">J124*12</f>
        <v>597.6</v>
      </c>
      <c r="L124" s="19"/>
      <c r="M124" s="20"/>
    </row>
    <row r="125" customFormat="false" ht="14.5" hidden="false" customHeight="false" outlineLevel="0" collapsed="false">
      <c r="A125" s="10" t="s">
        <v>42</v>
      </c>
      <c r="B125" s="11" t="s">
        <v>15</v>
      </c>
      <c r="C125" s="12" t="s">
        <v>16</v>
      </c>
      <c r="D125" s="13" t="n">
        <f aca="false">E125/12</f>
        <v>750</v>
      </c>
      <c r="E125" s="14" t="n">
        <v>9000</v>
      </c>
      <c r="F125" s="15" t="n">
        <v>0.08</v>
      </c>
      <c r="G125" s="15" t="n">
        <f aca="false">D125*F125</f>
        <v>60</v>
      </c>
      <c r="H125" s="16" t="n">
        <f aca="false">Proposta!$F$9</f>
        <v>0</v>
      </c>
      <c r="I125" s="17" t="n">
        <f aca="false">F125-F125*H125</f>
        <v>0.08</v>
      </c>
      <c r="J125" s="18" t="n">
        <f aca="false">D125*I125</f>
        <v>60</v>
      </c>
      <c r="K125" s="18" t="n">
        <f aca="false">J125*12</f>
        <v>720</v>
      </c>
      <c r="L125" s="19" t="n">
        <f aca="false">SUM(J125:J130)</f>
        <v>772.5</v>
      </c>
      <c r="M125" s="20" t="n">
        <f aca="false">SUM(K125:K130)</f>
        <v>9270</v>
      </c>
    </row>
    <row r="126" customFormat="false" ht="14.5" hidden="false" customHeight="false" outlineLevel="0" collapsed="false">
      <c r="A126" s="10"/>
      <c r="B126" s="11"/>
      <c r="C126" s="12" t="s">
        <v>17</v>
      </c>
      <c r="D126" s="13" t="n">
        <f aca="false">E126/12</f>
        <v>1000</v>
      </c>
      <c r="E126" s="14" t="n">
        <v>12000</v>
      </c>
      <c r="F126" s="15" t="n">
        <v>0.27</v>
      </c>
      <c r="G126" s="15" t="n">
        <f aca="false">D126*F126</f>
        <v>270</v>
      </c>
      <c r="H126" s="16" t="n">
        <f aca="false">Proposta!$F$9</f>
        <v>0</v>
      </c>
      <c r="I126" s="17" t="n">
        <f aca="false">F126-F126*H126</f>
        <v>0.27</v>
      </c>
      <c r="J126" s="18" t="n">
        <f aca="false">D126*I126</f>
        <v>270</v>
      </c>
      <c r="K126" s="18" t="n">
        <f aca="false">J126*12</f>
        <v>3240</v>
      </c>
      <c r="L126" s="19"/>
      <c r="M126" s="20"/>
    </row>
    <row r="127" customFormat="false" ht="14.5" hidden="false" customHeight="false" outlineLevel="0" collapsed="false">
      <c r="A127" s="10"/>
      <c r="B127" s="11" t="s">
        <v>18</v>
      </c>
      <c r="C127" s="12" t="s">
        <v>19</v>
      </c>
      <c r="D127" s="13" t="n">
        <f aca="false">E127/12</f>
        <v>330</v>
      </c>
      <c r="E127" s="14" t="n">
        <v>3960</v>
      </c>
      <c r="F127" s="15" t="n">
        <v>0.27</v>
      </c>
      <c r="G127" s="15" t="n">
        <f aca="false">D127*F127</f>
        <v>89.1</v>
      </c>
      <c r="H127" s="16" t="n">
        <f aca="false">Proposta!$F$11</f>
        <v>0</v>
      </c>
      <c r="I127" s="17" t="n">
        <f aca="false">F127-F127*H127</f>
        <v>0.27</v>
      </c>
      <c r="J127" s="18" t="n">
        <f aca="false">D127*I127</f>
        <v>89.1</v>
      </c>
      <c r="K127" s="18" t="n">
        <f aca="false">J127*12</f>
        <v>1069.2</v>
      </c>
      <c r="L127" s="19"/>
      <c r="M127" s="20"/>
    </row>
    <row r="128" customFormat="false" ht="14.5" hidden="false" customHeight="false" outlineLevel="0" collapsed="false">
      <c r="A128" s="10"/>
      <c r="B128" s="11"/>
      <c r="C128" s="12" t="s">
        <v>20</v>
      </c>
      <c r="D128" s="13" t="n">
        <f aca="false">E128/12</f>
        <v>450</v>
      </c>
      <c r="E128" s="14" t="n">
        <v>5400</v>
      </c>
      <c r="F128" s="15" t="n">
        <v>0.59</v>
      </c>
      <c r="G128" s="15" t="n">
        <f aca="false">D128*F128</f>
        <v>265.5</v>
      </c>
      <c r="H128" s="16" t="n">
        <f aca="false">Proposta!$F$11</f>
        <v>0</v>
      </c>
      <c r="I128" s="17" t="n">
        <f aca="false">F128-F128*H128</f>
        <v>0.59</v>
      </c>
      <c r="J128" s="18" t="n">
        <f aca="false">D128*I128</f>
        <v>265.5</v>
      </c>
      <c r="K128" s="18" t="n">
        <f aca="false">J128*12</f>
        <v>3186</v>
      </c>
      <c r="L128" s="19"/>
      <c r="M128" s="20"/>
    </row>
    <row r="129" customFormat="false" ht="14.5" hidden="false" customHeight="false" outlineLevel="0" collapsed="false">
      <c r="A129" s="10"/>
      <c r="B129" s="11" t="s">
        <v>21</v>
      </c>
      <c r="C129" s="12" t="s">
        <v>16</v>
      </c>
      <c r="D129" s="13" t="n">
        <f aca="false">E129/12</f>
        <v>15</v>
      </c>
      <c r="E129" s="14" t="n">
        <v>180</v>
      </c>
      <c r="F129" s="15" t="n">
        <v>2.54</v>
      </c>
      <c r="G129" s="15" t="n">
        <f aca="false">D129*F129</f>
        <v>38.1</v>
      </c>
      <c r="H129" s="16" t="n">
        <f aca="false">Proposta!$F$13</f>
        <v>0</v>
      </c>
      <c r="I129" s="17" t="n">
        <f aca="false">F129-F129*H129</f>
        <v>2.54</v>
      </c>
      <c r="J129" s="18" t="n">
        <f aca="false">D129*I129</f>
        <v>38.1</v>
      </c>
      <c r="K129" s="18" t="n">
        <f aca="false">J129*12</f>
        <v>457.2</v>
      </c>
      <c r="L129" s="19"/>
      <c r="M129" s="20"/>
    </row>
    <row r="130" customFormat="false" ht="14.5" hidden="false" customHeight="false" outlineLevel="0" collapsed="false">
      <c r="A130" s="10"/>
      <c r="B130" s="11"/>
      <c r="C130" s="12" t="s">
        <v>22</v>
      </c>
      <c r="D130" s="13" t="n">
        <f aca="false">E130/12</f>
        <v>30</v>
      </c>
      <c r="E130" s="14" t="n">
        <v>360</v>
      </c>
      <c r="F130" s="15" t="n">
        <v>1.66</v>
      </c>
      <c r="G130" s="15" t="n">
        <f aca="false">D130*F130</f>
        <v>49.8</v>
      </c>
      <c r="H130" s="16" t="n">
        <f aca="false">Proposta!$F$13</f>
        <v>0</v>
      </c>
      <c r="I130" s="17" t="n">
        <f aca="false">F130-F130*H130</f>
        <v>1.66</v>
      </c>
      <c r="J130" s="18" t="n">
        <f aca="false">D130*I130</f>
        <v>49.8</v>
      </c>
      <c r="K130" s="18" t="n">
        <f aca="false">J130*12</f>
        <v>597.6</v>
      </c>
      <c r="L130" s="19"/>
      <c r="M130" s="20"/>
    </row>
    <row r="131" customFormat="false" ht="14.5" hidden="false" customHeight="false" outlineLevel="0" collapsed="false">
      <c r="A131" s="10" t="s">
        <v>43</v>
      </c>
      <c r="B131" s="11" t="s">
        <v>15</v>
      </c>
      <c r="C131" s="12" t="s">
        <v>16</v>
      </c>
      <c r="D131" s="13" t="n">
        <f aca="false">E131/12</f>
        <v>500</v>
      </c>
      <c r="E131" s="14" t="n">
        <v>6000</v>
      </c>
      <c r="F131" s="15" t="n">
        <v>0.08</v>
      </c>
      <c r="G131" s="15" t="n">
        <f aca="false">D131*F131</f>
        <v>40</v>
      </c>
      <c r="H131" s="16" t="n">
        <f aca="false">Proposta!$F$9</f>
        <v>0</v>
      </c>
      <c r="I131" s="17" t="n">
        <f aca="false">F131-F131*H131</f>
        <v>0.08</v>
      </c>
      <c r="J131" s="18" t="n">
        <f aca="false">D131*I131</f>
        <v>40</v>
      </c>
      <c r="K131" s="18" t="n">
        <f aca="false">J131*12</f>
        <v>480</v>
      </c>
      <c r="L131" s="19" t="n">
        <f aca="false">SUM(J131:J136)</f>
        <v>631.9</v>
      </c>
      <c r="M131" s="20" t="n">
        <f aca="false">SUM(K131:K136)</f>
        <v>7582.8</v>
      </c>
    </row>
    <row r="132" customFormat="false" ht="14.5" hidden="false" customHeight="false" outlineLevel="0" collapsed="false">
      <c r="A132" s="10"/>
      <c r="B132" s="11"/>
      <c r="C132" s="12" t="s">
        <v>17</v>
      </c>
      <c r="D132" s="13" t="n">
        <f aca="false">E132/12</f>
        <v>750</v>
      </c>
      <c r="E132" s="14" t="n">
        <v>9000</v>
      </c>
      <c r="F132" s="15" t="n">
        <v>0.27</v>
      </c>
      <c r="G132" s="15" t="n">
        <f aca="false">D132*F132</f>
        <v>202.5</v>
      </c>
      <c r="H132" s="16" t="n">
        <f aca="false">Proposta!$F$9</f>
        <v>0</v>
      </c>
      <c r="I132" s="17" t="n">
        <f aca="false">F132-F132*H132</f>
        <v>0.27</v>
      </c>
      <c r="J132" s="18" t="n">
        <f aca="false">D132*I132</f>
        <v>202.5</v>
      </c>
      <c r="K132" s="18" t="n">
        <f aca="false">J132*12</f>
        <v>2430</v>
      </c>
      <c r="L132" s="19"/>
      <c r="M132" s="20"/>
    </row>
    <row r="133" customFormat="false" ht="14.5" hidden="false" customHeight="false" outlineLevel="0" collapsed="false">
      <c r="A133" s="10"/>
      <c r="B133" s="11" t="s">
        <v>18</v>
      </c>
      <c r="C133" s="12" t="s">
        <v>19</v>
      </c>
      <c r="D133" s="13" t="n">
        <f aca="false">E133/12</f>
        <v>330</v>
      </c>
      <c r="E133" s="14" t="n">
        <v>3960</v>
      </c>
      <c r="F133" s="15" t="n">
        <v>0.27</v>
      </c>
      <c r="G133" s="15" t="n">
        <f aca="false">D133*F133</f>
        <v>89.1</v>
      </c>
      <c r="H133" s="16" t="n">
        <f aca="false">Proposta!$F$11</f>
        <v>0</v>
      </c>
      <c r="I133" s="17" t="n">
        <f aca="false">F133-F133*H133</f>
        <v>0.27</v>
      </c>
      <c r="J133" s="18" t="n">
        <f aca="false">D133*I133</f>
        <v>89.1</v>
      </c>
      <c r="K133" s="18" t="n">
        <f aca="false">J133*12</f>
        <v>1069.2</v>
      </c>
      <c r="L133" s="19"/>
      <c r="M133" s="20"/>
    </row>
    <row r="134" customFormat="false" ht="14.5" hidden="false" customHeight="false" outlineLevel="0" collapsed="false">
      <c r="A134" s="10"/>
      <c r="B134" s="11"/>
      <c r="C134" s="12" t="s">
        <v>20</v>
      </c>
      <c r="D134" s="13" t="n">
        <f aca="false">E134/12</f>
        <v>360</v>
      </c>
      <c r="E134" s="14" t="n">
        <v>4320</v>
      </c>
      <c r="F134" s="15" t="n">
        <v>0.59</v>
      </c>
      <c r="G134" s="15" t="n">
        <f aca="false">D134*F134</f>
        <v>212.4</v>
      </c>
      <c r="H134" s="16" t="n">
        <f aca="false">Proposta!$F$11</f>
        <v>0</v>
      </c>
      <c r="I134" s="17" t="n">
        <f aca="false">F134-F134*H134</f>
        <v>0.59</v>
      </c>
      <c r="J134" s="18" t="n">
        <f aca="false">D134*I134</f>
        <v>212.4</v>
      </c>
      <c r="K134" s="18" t="n">
        <f aca="false">J134*12</f>
        <v>2548.8</v>
      </c>
      <c r="L134" s="19"/>
      <c r="M134" s="20"/>
    </row>
    <row r="135" customFormat="false" ht="14.5" hidden="false" customHeight="false" outlineLevel="0" collapsed="false">
      <c r="A135" s="10"/>
      <c r="B135" s="11" t="s">
        <v>21</v>
      </c>
      <c r="C135" s="12" t="s">
        <v>16</v>
      </c>
      <c r="D135" s="13" t="n">
        <f aca="false">E135/12</f>
        <v>15</v>
      </c>
      <c r="E135" s="14" t="n">
        <v>180</v>
      </c>
      <c r="F135" s="15" t="n">
        <v>2.54</v>
      </c>
      <c r="G135" s="15" t="n">
        <f aca="false">D135*F135</f>
        <v>38.1</v>
      </c>
      <c r="H135" s="16" t="n">
        <f aca="false">Proposta!$F$13</f>
        <v>0</v>
      </c>
      <c r="I135" s="17" t="n">
        <f aca="false">F135-F135*H135</f>
        <v>2.54</v>
      </c>
      <c r="J135" s="18" t="n">
        <f aca="false">D135*I135</f>
        <v>38.1</v>
      </c>
      <c r="K135" s="18" t="n">
        <f aca="false">J135*12</f>
        <v>457.2</v>
      </c>
      <c r="L135" s="19"/>
      <c r="M135" s="20"/>
    </row>
    <row r="136" customFormat="false" ht="14.5" hidden="false" customHeight="false" outlineLevel="0" collapsed="false">
      <c r="A136" s="10"/>
      <c r="B136" s="11"/>
      <c r="C136" s="12" t="s">
        <v>22</v>
      </c>
      <c r="D136" s="13" t="n">
        <f aca="false">E136/12</f>
        <v>30</v>
      </c>
      <c r="E136" s="14" t="n">
        <v>360</v>
      </c>
      <c r="F136" s="15" t="n">
        <v>1.66</v>
      </c>
      <c r="G136" s="15" t="n">
        <f aca="false">D136*F136</f>
        <v>49.8</v>
      </c>
      <c r="H136" s="16" t="n">
        <f aca="false">Proposta!$F$13</f>
        <v>0</v>
      </c>
      <c r="I136" s="17" t="n">
        <f aca="false">F136-F136*H136</f>
        <v>1.66</v>
      </c>
      <c r="J136" s="18" t="n">
        <f aca="false">D136*I136</f>
        <v>49.8</v>
      </c>
      <c r="K136" s="18" t="n">
        <f aca="false">J136*12</f>
        <v>597.6</v>
      </c>
      <c r="L136" s="19"/>
      <c r="M136" s="20"/>
    </row>
    <row r="137" customFormat="false" ht="14.5" hidden="false" customHeight="false" outlineLevel="0" collapsed="false">
      <c r="A137" s="10" t="s">
        <v>44</v>
      </c>
      <c r="B137" s="11" t="s">
        <v>15</v>
      </c>
      <c r="C137" s="12" t="s">
        <v>16</v>
      </c>
      <c r="D137" s="13" t="n">
        <f aca="false">E137/12</f>
        <v>500</v>
      </c>
      <c r="E137" s="14" t="n">
        <v>6000</v>
      </c>
      <c r="F137" s="15" t="n">
        <v>0.08</v>
      </c>
      <c r="G137" s="15" t="n">
        <f aca="false">D137*F137</f>
        <v>40</v>
      </c>
      <c r="H137" s="16" t="n">
        <f aca="false">Proposta!$F$9</f>
        <v>0</v>
      </c>
      <c r="I137" s="17" t="n">
        <f aca="false">F137-F137*H137</f>
        <v>0.08</v>
      </c>
      <c r="J137" s="18" t="n">
        <f aca="false">D137*I137</f>
        <v>40</v>
      </c>
      <c r="K137" s="18" t="n">
        <f aca="false">J137*12</f>
        <v>480</v>
      </c>
      <c r="L137" s="19" t="n">
        <f aca="false">SUM(J137:J142)</f>
        <v>631.9</v>
      </c>
      <c r="M137" s="20" t="n">
        <f aca="false">SUM(K137:K142)</f>
        <v>7582.8</v>
      </c>
    </row>
    <row r="138" customFormat="false" ht="14.5" hidden="false" customHeight="false" outlineLevel="0" collapsed="false">
      <c r="A138" s="10"/>
      <c r="B138" s="11"/>
      <c r="C138" s="12" t="s">
        <v>17</v>
      </c>
      <c r="D138" s="13" t="n">
        <f aca="false">E138/12</f>
        <v>750</v>
      </c>
      <c r="E138" s="14" t="n">
        <v>9000</v>
      </c>
      <c r="F138" s="15" t="n">
        <v>0.27</v>
      </c>
      <c r="G138" s="15" t="n">
        <f aca="false">D138*F138</f>
        <v>202.5</v>
      </c>
      <c r="H138" s="16" t="n">
        <f aca="false">Proposta!$F$9</f>
        <v>0</v>
      </c>
      <c r="I138" s="17" t="n">
        <f aca="false">F138-F138*H138</f>
        <v>0.27</v>
      </c>
      <c r="J138" s="18" t="n">
        <f aca="false">D138*I138</f>
        <v>202.5</v>
      </c>
      <c r="K138" s="18" t="n">
        <f aca="false">J138*12</f>
        <v>2430</v>
      </c>
      <c r="L138" s="19"/>
      <c r="M138" s="20"/>
    </row>
    <row r="139" customFormat="false" ht="14.5" hidden="false" customHeight="false" outlineLevel="0" collapsed="false">
      <c r="A139" s="10"/>
      <c r="B139" s="11" t="s">
        <v>18</v>
      </c>
      <c r="C139" s="12" t="s">
        <v>19</v>
      </c>
      <c r="D139" s="13" t="n">
        <f aca="false">E139/12</f>
        <v>330</v>
      </c>
      <c r="E139" s="14" t="n">
        <v>3960</v>
      </c>
      <c r="F139" s="15" t="n">
        <v>0.27</v>
      </c>
      <c r="G139" s="15" t="n">
        <f aca="false">D139*F139</f>
        <v>89.1</v>
      </c>
      <c r="H139" s="16" t="n">
        <f aca="false">Proposta!$F$11</f>
        <v>0</v>
      </c>
      <c r="I139" s="17" t="n">
        <f aca="false">F139-F139*H139</f>
        <v>0.27</v>
      </c>
      <c r="J139" s="18" t="n">
        <f aca="false">D139*I139</f>
        <v>89.1</v>
      </c>
      <c r="K139" s="18" t="n">
        <f aca="false">J139*12</f>
        <v>1069.2</v>
      </c>
      <c r="L139" s="19"/>
      <c r="M139" s="20"/>
    </row>
    <row r="140" customFormat="false" ht="14.5" hidden="false" customHeight="false" outlineLevel="0" collapsed="false">
      <c r="A140" s="10"/>
      <c r="B140" s="11"/>
      <c r="C140" s="12" t="s">
        <v>20</v>
      </c>
      <c r="D140" s="13" t="n">
        <f aca="false">E140/12</f>
        <v>360</v>
      </c>
      <c r="E140" s="14" t="n">
        <v>4320</v>
      </c>
      <c r="F140" s="15" t="n">
        <v>0.59</v>
      </c>
      <c r="G140" s="15" t="n">
        <f aca="false">D140*F140</f>
        <v>212.4</v>
      </c>
      <c r="H140" s="16" t="n">
        <f aca="false">Proposta!$F$11</f>
        <v>0</v>
      </c>
      <c r="I140" s="17" t="n">
        <f aca="false">F140-F140*H140</f>
        <v>0.59</v>
      </c>
      <c r="J140" s="18" t="n">
        <f aca="false">D140*I140</f>
        <v>212.4</v>
      </c>
      <c r="K140" s="18" t="n">
        <f aca="false">J140*12</f>
        <v>2548.8</v>
      </c>
      <c r="L140" s="19"/>
      <c r="M140" s="20"/>
    </row>
    <row r="141" customFormat="false" ht="14.5" hidden="false" customHeight="false" outlineLevel="0" collapsed="false">
      <c r="A141" s="10"/>
      <c r="B141" s="11" t="s">
        <v>21</v>
      </c>
      <c r="C141" s="12" t="s">
        <v>16</v>
      </c>
      <c r="D141" s="13" t="n">
        <f aca="false">E141/12</f>
        <v>15</v>
      </c>
      <c r="E141" s="14" t="n">
        <v>180</v>
      </c>
      <c r="F141" s="15" t="n">
        <v>2.54</v>
      </c>
      <c r="G141" s="15" t="n">
        <f aca="false">D141*F141</f>
        <v>38.1</v>
      </c>
      <c r="H141" s="16" t="n">
        <f aca="false">Proposta!$F$13</f>
        <v>0</v>
      </c>
      <c r="I141" s="17" t="n">
        <f aca="false">F141-F141*H141</f>
        <v>2.54</v>
      </c>
      <c r="J141" s="18" t="n">
        <f aca="false">D141*I141</f>
        <v>38.1</v>
      </c>
      <c r="K141" s="18" t="n">
        <f aca="false">J141*12</f>
        <v>457.2</v>
      </c>
      <c r="L141" s="19"/>
      <c r="M141" s="20"/>
    </row>
    <row r="142" customFormat="false" ht="14.5" hidden="false" customHeight="false" outlineLevel="0" collapsed="false">
      <c r="A142" s="10"/>
      <c r="B142" s="11"/>
      <c r="C142" s="12" t="s">
        <v>22</v>
      </c>
      <c r="D142" s="13" t="n">
        <f aca="false">E142/12</f>
        <v>30</v>
      </c>
      <c r="E142" s="14" t="n">
        <v>360</v>
      </c>
      <c r="F142" s="15" t="n">
        <v>1.66</v>
      </c>
      <c r="G142" s="15" t="n">
        <f aca="false">D142*F142</f>
        <v>49.8</v>
      </c>
      <c r="H142" s="16" t="n">
        <f aca="false">Proposta!$F$13</f>
        <v>0</v>
      </c>
      <c r="I142" s="17" t="n">
        <f aca="false">F142-F142*H142</f>
        <v>1.66</v>
      </c>
      <c r="J142" s="18" t="n">
        <f aca="false">D142*I142</f>
        <v>49.8</v>
      </c>
      <c r="K142" s="18" t="n">
        <f aca="false">J142*12</f>
        <v>597.6</v>
      </c>
      <c r="L142" s="19"/>
      <c r="M142" s="20"/>
    </row>
    <row r="143" customFormat="false" ht="14.5" hidden="false" customHeight="false" outlineLevel="0" collapsed="false">
      <c r="A143" s="10" t="s">
        <v>45</v>
      </c>
      <c r="B143" s="11" t="s">
        <v>15</v>
      </c>
      <c r="C143" s="12" t="s">
        <v>16</v>
      </c>
      <c r="D143" s="13" t="n">
        <f aca="false">E143/12</f>
        <v>500</v>
      </c>
      <c r="E143" s="14" t="n">
        <v>6000</v>
      </c>
      <c r="F143" s="15" t="n">
        <v>0.08</v>
      </c>
      <c r="G143" s="15" t="n">
        <f aca="false">D143*F143</f>
        <v>40</v>
      </c>
      <c r="H143" s="16" t="n">
        <f aca="false">Proposta!$F$9</f>
        <v>0</v>
      </c>
      <c r="I143" s="17" t="n">
        <f aca="false">F143-F143*H143</f>
        <v>0.08</v>
      </c>
      <c r="J143" s="18" t="n">
        <f aca="false">D143*I143</f>
        <v>40</v>
      </c>
      <c r="K143" s="18" t="n">
        <f aca="false">J143*12</f>
        <v>480</v>
      </c>
      <c r="L143" s="19" t="n">
        <f aca="false">SUM(J143:J148)</f>
        <v>631.9</v>
      </c>
      <c r="M143" s="20" t="n">
        <f aca="false">SUM(K143:K148)</f>
        <v>7582.8</v>
      </c>
    </row>
    <row r="144" customFormat="false" ht="14.5" hidden="false" customHeight="false" outlineLevel="0" collapsed="false">
      <c r="A144" s="10"/>
      <c r="B144" s="11"/>
      <c r="C144" s="12" t="s">
        <v>17</v>
      </c>
      <c r="D144" s="13" t="n">
        <f aca="false">E144/12</f>
        <v>750</v>
      </c>
      <c r="E144" s="14" t="n">
        <v>9000</v>
      </c>
      <c r="F144" s="15" t="n">
        <v>0.27</v>
      </c>
      <c r="G144" s="15" t="n">
        <f aca="false">D144*F144</f>
        <v>202.5</v>
      </c>
      <c r="H144" s="16" t="n">
        <f aca="false">Proposta!$F$9</f>
        <v>0</v>
      </c>
      <c r="I144" s="17" t="n">
        <f aca="false">F144-F144*H144</f>
        <v>0.27</v>
      </c>
      <c r="J144" s="18" t="n">
        <f aca="false">D144*I144</f>
        <v>202.5</v>
      </c>
      <c r="K144" s="18" t="n">
        <f aca="false">J144*12</f>
        <v>2430</v>
      </c>
      <c r="L144" s="19"/>
      <c r="M144" s="20"/>
    </row>
    <row r="145" customFormat="false" ht="14.5" hidden="false" customHeight="false" outlineLevel="0" collapsed="false">
      <c r="A145" s="10"/>
      <c r="B145" s="11" t="s">
        <v>18</v>
      </c>
      <c r="C145" s="12" t="s">
        <v>19</v>
      </c>
      <c r="D145" s="13" t="n">
        <f aca="false">E145/12</f>
        <v>330</v>
      </c>
      <c r="E145" s="14" t="n">
        <v>3960</v>
      </c>
      <c r="F145" s="15" t="n">
        <v>0.27</v>
      </c>
      <c r="G145" s="15" t="n">
        <f aca="false">D145*F145</f>
        <v>89.1</v>
      </c>
      <c r="H145" s="16" t="n">
        <f aca="false">Proposta!$F$11</f>
        <v>0</v>
      </c>
      <c r="I145" s="17" t="n">
        <f aca="false">F145-F145*H145</f>
        <v>0.27</v>
      </c>
      <c r="J145" s="18" t="n">
        <f aca="false">D145*I145</f>
        <v>89.1</v>
      </c>
      <c r="K145" s="18" t="n">
        <f aca="false">J145*12</f>
        <v>1069.2</v>
      </c>
      <c r="L145" s="19"/>
      <c r="M145" s="20"/>
    </row>
    <row r="146" customFormat="false" ht="14.5" hidden="false" customHeight="false" outlineLevel="0" collapsed="false">
      <c r="A146" s="10"/>
      <c r="B146" s="11"/>
      <c r="C146" s="12" t="s">
        <v>20</v>
      </c>
      <c r="D146" s="13" t="n">
        <f aca="false">E146/12</f>
        <v>360</v>
      </c>
      <c r="E146" s="14" t="n">
        <v>4320</v>
      </c>
      <c r="F146" s="15" t="n">
        <v>0.59</v>
      </c>
      <c r="G146" s="15" t="n">
        <f aca="false">D146*F146</f>
        <v>212.4</v>
      </c>
      <c r="H146" s="16" t="n">
        <f aca="false">Proposta!$F$11</f>
        <v>0</v>
      </c>
      <c r="I146" s="17" t="n">
        <f aca="false">F146-F146*H146</f>
        <v>0.59</v>
      </c>
      <c r="J146" s="18" t="n">
        <f aca="false">D146*I146</f>
        <v>212.4</v>
      </c>
      <c r="K146" s="18" t="n">
        <f aca="false">J146*12</f>
        <v>2548.8</v>
      </c>
      <c r="L146" s="19"/>
      <c r="M146" s="20"/>
    </row>
    <row r="147" customFormat="false" ht="14.5" hidden="false" customHeight="false" outlineLevel="0" collapsed="false">
      <c r="A147" s="10"/>
      <c r="B147" s="11" t="s">
        <v>21</v>
      </c>
      <c r="C147" s="12" t="s">
        <v>16</v>
      </c>
      <c r="D147" s="13" t="n">
        <f aca="false">E147/12</f>
        <v>15</v>
      </c>
      <c r="E147" s="14" t="n">
        <v>180</v>
      </c>
      <c r="F147" s="15" t="n">
        <v>2.54</v>
      </c>
      <c r="G147" s="15" t="n">
        <f aca="false">D147*F147</f>
        <v>38.1</v>
      </c>
      <c r="H147" s="16" t="n">
        <f aca="false">Proposta!$F$13</f>
        <v>0</v>
      </c>
      <c r="I147" s="17" t="n">
        <f aca="false">F147-F147*H147</f>
        <v>2.54</v>
      </c>
      <c r="J147" s="18" t="n">
        <f aca="false">D147*I147</f>
        <v>38.1</v>
      </c>
      <c r="K147" s="18" t="n">
        <f aca="false">J147*12</f>
        <v>457.2</v>
      </c>
      <c r="L147" s="19"/>
      <c r="M147" s="20"/>
    </row>
    <row r="148" customFormat="false" ht="14.5" hidden="false" customHeight="false" outlineLevel="0" collapsed="false">
      <c r="A148" s="10"/>
      <c r="B148" s="11"/>
      <c r="C148" s="12" t="s">
        <v>22</v>
      </c>
      <c r="D148" s="13" t="n">
        <f aca="false">E148/12</f>
        <v>30</v>
      </c>
      <c r="E148" s="14" t="n">
        <v>360</v>
      </c>
      <c r="F148" s="15" t="n">
        <v>1.66</v>
      </c>
      <c r="G148" s="15" t="n">
        <f aca="false">D148*F148</f>
        <v>49.8</v>
      </c>
      <c r="H148" s="16" t="n">
        <f aca="false">Proposta!$F$13</f>
        <v>0</v>
      </c>
      <c r="I148" s="17" t="n">
        <f aca="false">F148-F148*H148</f>
        <v>1.66</v>
      </c>
      <c r="J148" s="18" t="n">
        <f aca="false">D148*I148</f>
        <v>49.8</v>
      </c>
      <c r="K148" s="18" t="n">
        <f aca="false">J148*12</f>
        <v>597.6</v>
      </c>
      <c r="L148" s="19"/>
      <c r="M148" s="20"/>
    </row>
    <row r="149" customFormat="false" ht="14.5" hidden="false" customHeight="false" outlineLevel="0" collapsed="false">
      <c r="A149" s="21" t="s">
        <v>46</v>
      </c>
      <c r="B149" s="11" t="s">
        <v>15</v>
      </c>
      <c r="C149" s="12" t="s">
        <v>16</v>
      </c>
      <c r="D149" s="13" t="n">
        <f aca="false">E149/12</f>
        <v>750</v>
      </c>
      <c r="E149" s="14" t="n">
        <v>9000</v>
      </c>
      <c r="F149" s="15" t="n">
        <v>0.08</v>
      </c>
      <c r="G149" s="15" t="n">
        <f aca="false">D149*F149</f>
        <v>60</v>
      </c>
      <c r="H149" s="16" t="n">
        <f aca="false">Proposta!$F$9</f>
        <v>0</v>
      </c>
      <c r="I149" s="17" t="n">
        <f aca="false">F149-F149*H149</f>
        <v>0.08</v>
      </c>
      <c r="J149" s="18" t="n">
        <f aca="false">D149*I149</f>
        <v>60</v>
      </c>
      <c r="K149" s="18" t="n">
        <f aca="false">J149*12</f>
        <v>720</v>
      </c>
      <c r="L149" s="22" t="n">
        <f aca="false">SUM(J149:J154)</f>
        <v>772.5</v>
      </c>
      <c r="M149" s="23" t="n">
        <f aca="false">SUM(K149:K154)</f>
        <v>9270</v>
      </c>
    </row>
    <row r="150" customFormat="false" ht="14.5" hidden="false" customHeight="false" outlineLevel="0" collapsed="false">
      <c r="A150" s="21"/>
      <c r="B150" s="11"/>
      <c r="C150" s="12" t="s">
        <v>17</v>
      </c>
      <c r="D150" s="13" t="n">
        <f aca="false">E150/12</f>
        <v>1000</v>
      </c>
      <c r="E150" s="14" t="n">
        <v>12000</v>
      </c>
      <c r="F150" s="15" t="n">
        <v>0.27</v>
      </c>
      <c r="G150" s="15" t="n">
        <f aca="false">D150*F150</f>
        <v>270</v>
      </c>
      <c r="H150" s="16" t="n">
        <f aca="false">Proposta!$F$9</f>
        <v>0</v>
      </c>
      <c r="I150" s="17" t="n">
        <f aca="false">F150-F150*H150</f>
        <v>0.27</v>
      </c>
      <c r="J150" s="18" t="n">
        <f aca="false">D150*I150</f>
        <v>270</v>
      </c>
      <c r="K150" s="18" t="n">
        <f aca="false">J150*12</f>
        <v>3240</v>
      </c>
      <c r="L150" s="22"/>
      <c r="M150" s="23"/>
    </row>
    <row r="151" customFormat="false" ht="14.5" hidden="false" customHeight="false" outlineLevel="0" collapsed="false">
      <c r="A151" s="21"/>
      <c r="B151" s="11" t="s">
        <v>18</v>
      </c>
      <c r="C151" s="12" t="s">
        <v>19</v>
      </c>
      <c r="D151" s="13" t="n">
        <f aca="false">E151/12</f>
        <v>330</v>
      </c>
      <c r="E151" s="14" t="n">
        <v>3960</v>
      </c>
      <c r="F151" s="15" t="n">
        <v>0.27</v>
      </c>
      <c r="G151" s="15" t="n">
        <f aca="false">D151*F151</f>
        <v>89.1</v>
      </c>
      <c r="H151" s="16" t="n">
        <f aca="false">Proposta!$F$11</f>
        <v>0</v>
      </c>
      <c r="I151" s="17" t="n">
        <f aca="false">F151-F151*H151</f>
        <v>0.27</v>
      </c>
      <c r="J151" s="18" t="n">
        <f aca="false">D151*I151</f>
        <v>89.1</v>
      </c>
      <c r="K151" s="18" t="n">
        <f aca="false">J151*12</f>
        <v>1069.2</v>
      </c>
      <c r="L151" s="22"/>
      <c r="M151" s="23"/>
    </row>
    <row r="152" customFormat="false" ht="14.5" hidden="false" customHeight="false" outlineLevel="0" collapsed="false">
      <c r="A152" s="21"/>
      <c r="B152" s="11"/>
      <c r="C152" s="12" t="s">
        <v>20</v>
      </c>
      <c r="D152" s="13" t="n">
        <f aca="false">E152/12</f>
        <v>450</v>
      </c>
      <c r="E152" s="14" t="n">
        <v>5400</v>
      </c>
      <c r="F152" s="15" t="n">
        <v>0.59</v>
      </c>
      <c r="G152" s="15" t="n">
        <f aca="false">D152*F152</f>
        <v>265.5</v>
      </c>
      <c r="H152" s="16" t="n">
        <f aca="false">Proposta!$F$11</f>
        <v>0</v>
      </c>
      <c r="I152" s="17" t="n">
        <f aca="false">F152-F152*H152</f>
        <v>0.59</v>
      </c>
      <c r="J152" s="18" t="n">
        <f aca="false">D152*I152</f>
        <v>265.5</v>
      </c>
      <c r="K152" s="18" t="n">
        <f aca="false">J152*12</f>
        <v>3186</v>
      </c>
      <c r="L152" s="22"/>
      <c r="M152" s="23"/>
    </row>
    <row r="153" customFormat="false" ht="14.5" hidden="false" customHeight="false" outlineLevel="0" collapsed="false">
      <c r="A153" s="21"/>
      <c r="B153" s="24" t="s">
        <v>21</v>
      </c>
      <c r="C153" s="12" t="s">
        <v>16</v>
      </c>
      <c r="D153" s="13" t="n">
        <f aca="false">E153/12</f>
        <v>15</v>
      </c>
      <c r="E153" s="14" t="n">
        <v>180</v>
      </c>
      <c r="F153" s="15" t="n">
        <v>2.54</v>
      </c>
      <c r="G153" s="15" t="n">
        <f aca="false">D153*F153</f>
        <v>38.1</v>
      </c>
      <c r="H153" s="16" t="n">
        <f aca="false">Proposta!$F$13</f>
        <v>0</v>
      </c>
      <c r="I153" s="17" t="n">
        <f aca="false">F153-F153*H153</f>
        <v>2.54</v>
      </c>
      <c r="J153" s="18" t="n">
        <f aca="false">D153*I153</f>
        <v>38.1</v>
      </c>
      <c r="K153" s="18" t="n">
        <f aca="false">J153*12</f>
        <v>457.2</v>
      </c>
      <c r="L153" s="22"/>
      <c r="M153" s="23"/>
    </row>
    <row r="154" customFormat="false" ht="14.5" hidden="false" customHeight="false" outlineLevel="0" collapsed="false">
      <c r="A154" s="21"/>
      <c r="B154" s="24"/>
      <c r="C154" s="25" t="s">
        <v>22</v>
      </c>
      <c r="D154" s="26" t="n">
        <f aca="false">E154/12</f>
        <v>30</v>
      </c>
      <c r="E154" s="27" t="n">
        <v>360</v>
      </c>
      <c r="F154" s="15" t="n">
        <v>1.66</v>
      </c>
      <c r="G154" s="15" t="n">
        <f aca="false">D154*F154</f>
        <v>49.8</v>
      </c>
      <c r="H154" s="16" t="n">
        <f aca="false">Proposta!$F$13</f>
        <v>0</v>
      </c>
      <c r="I154" s="17" t="n">
        <f aca="false">F154-F154*H154</f>
        <v>1.66</v>
      </c>
      <c r="J154" s="18" t="n">
        <f aca="false">D154*I154</f>
        <v>49.8</v>
      </c>
      <c r="K154" s="28" t="n">
        <f aca="false">J154*12</f>
        <v>597.6</v>
      </c>
      <c r="L154" s="22"/>
      <c r="M154" s="23"/>
    </row>
    <row r="155" customFormat="false" ht="51" hidden="false" customHeight="true" outlineLevel="0" collapsed="false">
      <c r="A155" s="29" t="s">
        <v>47</v>
      </c>
      <c r="B155" s="29"/>
      <c r="C155" s="29"/>
      <c r="D155" s="29"/>
      <c r="E155" s="29"/>
      <c r="F155" s="29"/>
      <c r="G155" s="29"/>
      <c r="H155" s="29"/>
      <c r="I155" s="29"/>
      <c r="J155" s="29"/>
      <c r="K155" s="29" t="s">
        <v>48</v>
      </c>
      <c r="L155" s="29" t="s">
        <v>49</v>
      </c>
      <c r="M155" s="29" t="s">
        <v>50</v>
      </c>
    </row>
    <row r="156" customFormat="false" ht="13.8" hidden="false" customHeight="false" outlineLevel="0" collapsed="false">
      <c r="A156" s="30" t="s">
        <v>51</v>
      </c>
      <c r="B156" s="31" t="s">
        <v>52</v>
      </c>
      <c r="C156" s="31" t="n">
        <f aca="false">SUM(A149,A150,A143,A144,A138,A137,A132,A131,A126,A125,A120,A119,A114,A113,A108,A107,A102,A101,A96,A95,A90,A89,A84,A83,A78,A77,A72,A71,A66,A65,A60,A59,A54,A53,A48,A47,A42,A41,A36,A35,A30,A29,A24,A23,A18,A17,A12,A11,A6,A5)</f>
        <v>0</v>
      </c>
      <c r="D156" s="31" t="n">
        <f aca="false">SUM(B149,B150,B143,B144,B138,B137,B132,B131,B126,B125,B120,B119,B114,B113,B108,B107,B102,B101,B96,B95,B90,B89,B84,B83,B78,B77,B72,B71,B66,B65,B60,B59,B54,B53,B48,B47,B42,B41,B36,B35,B30,B29,B24,B23,B18,B17,B12,B11,B6,B5)</f>
        <v>0</v>
      </c>
      <c r="E156" s="31" t="n">
        <f aca="false">SUM(C149,C150,C143,C144,C138,C137,C132,C131,C126,C125,C120,C119,C114,C113,C108,C107,C102,C101,C96,C95,C90,C89,C84,C83,C78,C77,C72,C71,C66,C65,C60,C59,C54,C53,C48,C47,C42,C41,C36,C35,C30,C29,C24,C23,C18,C17,C12,C11,C6,C5)</f>
        <v>0</v>
      </c>
      <c r="F156" s="31" t="n">
        <f aca="false">SUM(D149,D150,D143,D144,D138,D137,D132,D131,D126,D125,D120,D119,D114,D113,D108,D107,D102,D101,D96,D95,D90,D89,D84,D83,D78,D77,D72,D71,D66,D65,D60,D59,D54,D53,D48,D47,D42,D41,D36,D35,D30,D29,D24,D23,D18,D17,D12,D11,D6,D5)</f>
        <v>75055</v>
      </c>
      <c r="G156" s="31"/>
      <c r="H156" s="31" t="n">
        <f aca="false">SUM(E149,E150,E143,E144,E138,E137,E132,E131,E126,E125,E120,E119,E114,E113,E108,E107,E102,E101,E96,E95,E90,E89,E84,E83,E78,E77,E72,E71,E66,E65,E60,E59,E54,E53,E48,E47,E42,E41,E36,E35,E30,E29,E24,E23,E18,E17,E12,E11,E6,E5)</f>
        <v>900660</v>
      </c>
      <c r="I156" s="31" t="n">
        <f aca="false">SUM(F149,F150,F143,F144,F138,F137,F132,F131,F126,F125,F120,F119,F114,F113,F108,F107,F102,F101,F96,F95,F90,F89,F84,F83,F78,F77,F72,F71,F66,F65,F60,F59,F54,F53,F48,F47,F42,F41,F36,F35,F30,F29,F24,F23,F18,F17,F12,F11,F6,F5)</f>
        <v>8.75</v>
      </c>
      <c r="J156" s="31" t="n">
        <f aca="false">SUM(H149,H150,H143,H144,H138,H137,H132,H131,H126,H125,H120,H119,H114,H113,H108,H107,H102,H101,H96,H95,H90,H89,H84,H83,H78,H77,H72,H71,H66,H65,H60,H59,H54,H53,H48,H47,H42,H41,H36,H35,H30,H29,H24,H23,H18,H17,H12,H11,H6,H5)</f>
        <v>0</v>
      </c>
      <c r="K156" s="32" t="n">
        <f aca="false">SUM(G149,G150,G143,G144,G138,G137,G132,G131,G126,G125,G120,G119,G114,G113,G108,G107,G102,G101,G96,G95,G90,G89,G84,G83,G78,G77,G72,G71,G66,G65,G60,G59,G54,G53,G48,G47,G42,G41,G36,G35,G30,G29,G24,G23,G18,G17,G12,G11,G6,G5)</f>
        <v>13939.75</v>
      </c>
      <c r="L156" s="32" t="n">
        <f aca="false">SUM(J149,J150,J143,J144,J138,J137,J132,J131,J126,J125,J120,J119,J114,J113,J108,J107,J102,J101,J96,J95,J90,J89,J84,J83,J78,J77,J72,J71,J66,J65,J60,J59,J54,J53,J48,J47,J42,J41,J36,J35,J30,J29,J24,J23,J18,J17,J12,J11,J6,J5)</f>
        <v>13939.75</v>
      </c>
      <c r="M156" s="32" t="n">
        <f aca="false">SUM(K149,K150,K143,K144,K138,K137,K132,K131,K126,K125,K120,K119,K114,K113,K108,K107,K102,K101,K96,K95,K90,K89,K84,K83,K78,K77,K72,K71,K66,K65,K60,K59,K54,K53,K48,K47,K42,K41,K36,K35,K30,K29,K24,K23,K18,K17,K12,K11,K6,K5)</f>
        <v>167277</v>
      </c>
    </row>
    <row r="157" customFormat="false" ht="13.8" hidden="false" customHeight="false" outlineLevel="0" collapsed="false">
      <c r="A157" s="30"/>
      <c r="B157" s="31" t="s">
        <v>53</v>
      </c>
      <c r="C157" s="31"/>
      <c r="D157" s="31"/>
      <c r="E157" s="31"/>
      <c r="F157" s="31"/>
      <c r="G157" s="31"/>
      <c r="H157" s="31"/>
      <c r="I157" s="31"/>
      <c r="J157" s="31"/>
      <c r="K157" s="32" t="n">
        <f aca="false">SUM(G152,G151,G146,G145,G140,G139,G134,G133,G128,G127,G122,G121,G116,G115,G110,G109,G104,G103,G98,G97,G92,G91,G86,G85,G80,G79,G74,G73,G68,G67,G62,G61,G56,G55,G50,G49,G44,G43,G38,G37,G32,G31,G26,G25,G20,G19,G14,G13,G8,G7)</f>
        <v>7825.55</v>
      </c>
      <c r="L157" s="32" t="n">
        <f aca="false">SUM(J152,J151,J146,J145,J140,J139,J134,J133,J128,J127,J122,J121,J116,J115,J110,J109,J104,J103,J98,J97,J92,J91,J86,J85,J80,J79,J74,J73,J68,J67,J62,J61,J56,J55,J50,J49,J44,J43,J38,J37,J32,J31,J26,J25,J20,J19,J14,J13,J8,J7)</f>
        <v>7825.55</v>
      </c>
      <c r="M157" s="32" t="n">
        <f aca="false">SUM(K152,K151,K146,K145,K140,K139,K134,K133,K128,K127,K122,K121,K116,K115,K110,K109,K104,K103,K98,K97,K92,K91,K86,K85,K80,K79,K74,K73,K68,K67,K62,K61,K56,K55,K50,K49,K44,K43,K38,K37,K32,K31,K26,K25,K20,K19,K14,K13,K8,K7)</f>
        <v>93906.6</v>
      </c>
    </row>
    <row r="158" customFormat="false" ht="13.8" hidden="false" customHeight="false" outlineLevel="0" collapsed="false">
      <c r="A158" s="30"/>
      <c r="B158" s="31" t="s">
        <v>54</v>
      </c>
      <c r="C158" s="31"/>
      <c r="D158" s="31"/>
      <c r="E158" s="31"/>
      <c r="F158" s="31"/>
      <c r="G158" s="31"/>
      <c r="H158" s="31"/>
      <c r="I158" s="31"/>
      <c r="J158" s="31"/>
      <c r="K158" s="32" t="n">
        <f aca="false">SUM(G154,G153,G148,G147,G142,G141,G136,G135,G130,G129,G124,G123,G118,G117,G112,G111,G106,G105,G100,G99,G94,G93,G88,G87,G82,G81,G76,G75,G70,G69,G64,G63,G58,G57,G52,G51,G46,G45,G40,G39,G34,G33,G28,G27,G22,G21,G16,G15,G10,G9)</f>
        <v>2612.2</v>
      </c>
      <c r="L158" s="32" t="n">
        <f aca="false">SUM(J154,J153,J148,J147,J142,J141,J136,J135,J130,J129,J124,J123,J118,J117,J112,J111,J106,J105,J100,J99,J94,J93,J88,J87,J82,J81,J76,J75,J70,J69,J64,J63,J58,J57,J52,J51,J46,J45,J40,J39,J34,J33,J28,J27,J22,J21,J16,J15,J10,J9)</f>
        <v>2612.2</v>
      </c>
      <c r="M158" s="32" t="n">
        <f aca="false">SUM(K154,K153,K148,K147,K142,K141,K136,K135,K130,K129,K124,K123,K118,K117,K112,K111,K106,K105,K100,K99,K94,K93,K88,K87,K82,K81,K76,K75,K70,K69,K64,K63,K58,K57,K52,K51,K46,K45,K40,K39,K34,K33,K28,K27,K22,K21,K16,K15,K10,K9)</f>
        <v>31346.4</v>
      </c>
    </row>
    <row r="159" customFormat="false" ht="15" hidden="false" customHeight="false" outlineLevel="0" collapsed="false">
      <c r="A159" s="33" t="s">
        <v>55</v>
      </c>
      <c r="B159" s="33"/>
      <c r="C159" s="33"/>
      <c r="D159" s="33"/>
      <c r="E159" s="33"/>
      <c r="F159" s="33"/>
      <c r="G159" s="33"/>
      <c r="H159" s="33"/>
      <c r="I159" s="33"/>
      <c r="J159" s="33"/>
      <c r="K159" s="34" t="n">
        <f aca="false">SUM(K156:K158)</f>
        <v>24377.5</v>
      </c>
      <c r="L159" s="35" t="n">
        <f aca="false">SUM(L156:L158)</f>
        <v>24377.5</v>
      </c>
      <c r="M159" s="35" t="n">
        <f aca="false">SUM(M156:M158)</f>
        <v>292530</v>
      </c>
    </row>
  </sheetData>
  <mergeCells count="158">
    <mergeCell ref="A2:M2"/>
    <mergeCell ref="D3:E3"/>
    <mergeCell ref="A5:A10"/>
    <mergeCell ref="B5:B6"/>
    <mergeCell ref="L5:L10"/>
    <mergeCell ref="M5:M10"/>
    <mergeCell ref="B7:B8"/>
    <mergeCell ref="B9:B10"/>
    <mergeCell ref="A11:A16"/>
    <mergeCell ref="B11:B12"/>
    <mergeCell ref="L11:L16"/>
    <mergeCell ref="M11:M16"/>
    <mergeCell ref="B13:B14"/>
    <mergeCell ref="B15:B16"/>
    <mergeCell ref="A17:A22"/>
    <mergeCell ref="B17:B18"/>
    <mergeCell ref="L17:L22"/>
    <mergeCell ref="M17:M22"/>
    <mergeCell ref="B19:B20"/>
    <mergeCell ref="B21:B22"/>
    <mergeCell ref="A23:A28"/>
    <mergeCell ref="B23:B24"/>
    <mergeCell ref="L23:L28"/>
    <mergeCell ref="M23:M28"/>
    <mergeCell ref="B25:B26"/>
    <mergeCell ref="B27:B28"/>
    <mergeCell ref="A29:A34"/>
    <mergeCell ref="B29:B30"/>
    <mergeCell ref="L29:L34"/>
    <mergeCell ref="M29:M34"/>
    <mergeCell ref="B31:B32"/>
    <mergeCell ref="B33:B34"/>
    <mergeCell ref="A35:A40"/>
    <mergeCell ref="B35:B36"/>
    <mergeCell ref="L35:L40"/>
    <mergeCell ref="M35:M40"/>
    <mergeCell ref="B37:B38"/>
    <mergeCell ref="B39:B40"/>
    <mergeCell ref="A41:A46"/>
    <mergeCell ref="B41:B42"/>
    <mergeCell ref="L41:L46"/>
    <mergeCell ref="M41:M46"/>
    <mergeCell ref="B43:B44"/>
    <mergeCell ref="B45:B46"/>
    <mergeCell ref="A47:A52"/>
    <mergeCell ref="B47:B48"/>
    <mergeCell ref="L47:L52"/>
    <mergeCell ref="M47:M52"/>
    <mergeCell ref="B49:B50"/>
    <mergeCell ref="B51:B52"/>
    <mergeCell ref="A53:A58"/>
    <mergeCell ref="B53:B54"/>
    <mergeCell ref="L53:L58"/>
    <mergeCell ref="M53:M58"/>
    <mergeCell ref="B55:B56"/>
    <mergeCell ref="B57:B58"/>
    <mergeCell ref="A59:A64"/>
    <mergeCell ref="B59:B60"/>
    <mergeCell ref="L59:L64"/>
    <mergeCell ref="M59:M64"/>
    <mergeCell ref="B61:B62"/>
    <mergeCell ref="B63:B64"/>
    <mergeCell ref="A65:A70"/>
    <mergeCell ref="B65:B66"/>
    <mergeCell ref="L65:L70"/>
    <mergeCell ref="M65:M70"/>
    <mergeCell ref="B67:B68"/>
    <mergeCell ref="B69:B70"/>
    <mergeCell ref="A71:A76"/>
    <mergeCell ref="B71:B72"/>
    <mergeCell ref="L71:L76"/>
    <mergeCell ref="M71:M76"/>
    <mergeCell ref="B73:B74"/>
    <mergeCell ref="B75:B76"/>
    <mergeCell ref="A77:A82"/>
    <mergeCell ref="B77:B78"/>
    <mergeCell ref="L77:L82"/>
    <mergeCell ref="M77:M82"/>
    <mergeCell ref="B79:B80"/>
    <mergeCell ref="B81:B82"/>
    <mergeCell ref="A83:A88"/>
    <mergeCell ref="B83:B84"/>
    <mergeCell ref="L83:L88"/>
    <mergeCell ref="M83:M88"/>
    <mergeCell ref="B85:B86"/>
    <mergeCell ref="B87:B88"/>
    <mergeCell ref="A89:A94"/>
    <mergeCell ref="B89:B90"/>
    <mergeCell ref="L89:L94"/>
    <mergeCell ref="M89:M94"/>
    <mergeCell ref="B91:B92"/>
    <mergeCell ref="B93:B94"/>
    <mergeCell ref="A95:A100"/>
    <mergeCell ref="B95:B96"/>
    <mergeCell ref="L95:L100"/>
    <mergeCell ref="M95:M100"/>
    <mergeCell ref="B97:B98"/>
    <mergeCell ref="B99:B100"/>
    <mergeCell ref="A101:A106"/>
    <mergeCell ref="B101:B102"/>
    <mergeCell ref="L101:L106"/>
    <mergeCell ref="M101:M106"/>
    <mergeCell ref="B103:B104"/>
    <mergeCell ref="B105:B106"/>
    <mergeCell ref="A107:A112"/>
    <mergeCell ref="B107:B108"/>
    <mergeCell ref="L107:L112"/>
    <mergeCell ref="M107:M112"/>
    <mergeCell ref="B109:B110"/>
    <mergeCell ref="B111:B112"/>
    <mergeCell ref="A113:A118"/>
    <mergeCell ref="B113:B114"/>
    <mergeCell ref="L113:L118"/>
    <mergeCell ref="M113:M118"/>
    <mergeCell ref="B115:B116"/>
    <mergeCell ref="B117:B118"/>
    <mergeCell ref="A119:A124"/>
    <mergeCell ref="B119:B120"/>
    <mergeCell ref="L119:L124"/>
    <mergeCell ref="M119:M124"/>
    <mergeCell ref="B121:B122"/>
    <mergeCell ref="B123:B124"/>
    <mergeCell ref="A125:A130"/>
    <mergeCell ref="B125:B126"/>
    <mergeCell ref="L125:L130"/>
    <mergeCell ref="M125:M130"/>
    <mergeCell ref="B127:B128"/>
    <mergeCell ref="B129:B130"/>
    <mergeCell ref="A131:A136"/>
    <mergeCell ref="B131:B132"/>
    <mergeCell ref="L131:L136"/>
    <mergeCell ref="M131:M136"/>
    <mergeCell ref="B133:B134"/>
    <mergeCell ref="B135:B136"/>
    <mergeCell ref="A137:A142"/>
    <mergeCell ref="B137:B138"/>
    <mergeCell ref="L137:L142"/>
    <mergeCell ref="M137:M142"/>
    <mergeCell ref="B139:B140"/>
    <mergeCell ref="B141:B142"/>
    <mergeCell ref="A143:A148"/>
    <mergeCell ref="B143:B144"/>
    <mergeCell ref="L143:L148"/>
    <mergeCell ref="M143:M148"/>
    <mergeCell ref="B145:B146"/>
    <mergeCell ref="B147:B148"/>
    <mergeCell ref="A149:A154"/>
    <mergeCell ref="B149:B150"/>
    <mergeCell ref="L149:L154"/>
    <mergeCell ref="M149:M154"/>
    <mergeCell ref="B151:B152"/>
    <mergeCell ref="B153:B154"/>
    <mergeCell ref="A155:J155"/>
    <mergeCell ref="A156:A158"/>
    <mergeCell ref="B156:J156"/>
    <mergeCell ref="B157:J157"/>
    <mergeCell ref="B158:J158"/>
    <mergeCell ref="A159:J159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46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O154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K151" activeCellId="0" sqref="K151"/>
    </sheetView>
  </sheetViews>
  <sheetFormatPr defaultRowHeight="13.8" zeroHeight="false" outlineLevelRow="0" outlineLevelCol="0"/>
  <cols>
    <col collapsed="false" customWidth="true" hidden="false" outlineLevel="0" max="1" min="1" style="0" width="32.86"/>
    <col collapsed="false" customWidth="true" hidden="false" outlineLevel="0" max="2" min="2" style="0" width="20.14"/>
    <col collapsed="false" customWidth="true" hidden="false" outlineLevel="0" max="3" min="3" style="0" width="22.14"/>
    <col collapsed="false" customWidth="true" hidden="false" outlineLevel="0" max="4" min="4" style="0" width="10.42"/>
    <col collapsed="false" customWidth="true" hidden="false" outlineLevel="0" max="5" min="5" style="0" width="12.57"/>
    <col collapsed="false" customWidth="true" hidden="false" outlineLevel="0" max="6" min="6" style="0" width="13.01"/>
    <col collapsed="false" customWidth="true" hidden="false" outlineLevel="0" max="8" min="7" style="0" width="17.58"/>
    <col collapsed="false" customWidth="true" hidden="false" outlineLevel="0" max="9" min="9" style="0" width="13.36"/>
    <col collapsed="false" customWidth="false" hidden="false" outlineLevel="0" max="10" min="10" style="0" width="11.52"/>
    <col collapsed="false" customWidth="true" hidden="false" outlineLevel="0" max="11" min="11" style="0" width="15.71"/>
    <col collapsed="false" customWidth="true" hidden="false" outlineLevel="0" max="12" min="12" style="0" width="14.43"/>
    <col collapsed="false" customWidth="true" hidden="false" outlineLevel="0" max="13" min="13" style="0" width="15.57"/>
    <col collapsed="false" customWidth="true" hidden="false" outlineLevel="0" max="14" min="14" style="0" width="8.42"/>
    <col collapsed="false" customWidth="true" hidden="false" outlineLevel="0" max="15" min="15" style="0" width="12.71"/>
    <col collapsed="false" customWidth="true" hidden="false" outlineLevel="0" max="1025" min="16" style="0" width="8.42"/>
  </cols>
  <sheetData>
    <row r="2" customFormat="false" ht="19.7" hidden="false" customHeight="false" outlineLevel="0" collapsed="false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customFormat="false" ht="54" hidden="false" customHeight="true" outlineLevel="0" collapsed="false">
      <c r="A3" s="2" t="s">
        <v>0</v>
      </c>
      <c r="B3" s="3" t="s">
        <v>1</v>
      </c>
      <c r="C3" s="3" t="s">
        <v>2</v>
      </c>
      <c r="D3" s="4" t="s">
        <v>3</v>
      </c>
      <c r="E3" s="4"/>
      <c r="F3" s="3" t="s">
        <v>56</v>
      </c>
      <c r="G3" s="3" t="s">
        <v>5</v>
      </c>
      <c r="H3" s="3" t="s">
        <v>6</v>
      </c>
      <c r="I3" s="3" t="s">
        <v>7</v>
      </c>
      <c r="J3" s="3" t="s">
        <v>8</v>
      </c>
      <c r="K3" s="3" t="s">
        <v>9</v>
      </c>
      <c r="L3" s="3" t="s">
        <v>10</v>
      </c>
      <c r="M3" s="5" t="s">
        <v>11</v>
      </c>
    </row>
    <row r="4" customFormat="false" ht="14.5" hidden="false" customHeight="false" outlineLevel="0" collapsed="false">
      <c r="A4" s="10" t="s">
        <v>57</v>
      </c>
      <c r="B4" s="11" t="s">
        <v>15</v>
      </c>
      <c r="C4" s="12" t="s">
        <v>16</v>
      </c>
      <c r="D4" s="13" t="n">
        <f aca="false">E4/12</f>
        <v>6600</v>
      </c>
      <c r="E4" s="14" t="n">
        <v>79200</v>
      </c>
      <c r="F4" s="15" t="n">
        <v>0.08</v>
      </c>
      <c r="G4" s="36" t="n">
        <f aca="false">D4*F4</f>
        <v>528</v>
      </c>
      <c r="H4" s="16" t="n">
        <f aca="false">Proposta!$F$20</f>
        <v>0</v>
      </c>
      <c r="I4" s="17" t="n">
        <f aca="false">F4-F4*H4</f>
        <v>0.08</v>
      </c>
      <c r="J4" s="18" t="n">
        <f aca="false">D4*I4</f>
        <v>528</v>
      </c>
      <c r="K4" s="18" t="n">
        <f aca="false">J4*12</f>
        <v>6336</v>
      </c>
      <c r="L4" s="19" t="n">
        <f aca="false">SUM(J4:J9)</f>
        <v>3065.9</v>
      </c>
      <c r="M4" s="20" t="n">
        <f aca="false">SUM(K4:K9)</f>
        <v>36790.8</v>
      </c>
    </row>
    <row r="5" customFormat="false" ht="14.5" hidden="false" customHeight="false" outlineLevel="0" collapsed="false">
      <c r="A5" s="10"/>
      <c r="B5" s="11"/>
      <c r="C5" s="12" t="s">
        <v>17</v>
      </c>
      <c r="D5" s="13" t="n">
        <f aca="false">E5/12</f>
        <v>6700</v>
      </c>
      <c r="E5" s="14" t="n">
        <v>80400</v>
      </c>
      <c r="F5" s="15" t="n">
        <v>0.26</v>
      </c>
      <c r="G5" s="36" t="n">
        <f aca="false">D5*F5</f>
        <v>1742</v>
      </c>
      <c r="H5" s="16" t="n">
        <f aca="false">Proposta!$F$20</f>
        <v>0</v>
      </c>
      <c r="I5" s="17" t="n">
        <f aca="false">F5-F5*H5</f>
        <v>0.26</v>
      </c>
      <c r="J5" s="18" t="n">
        <f aca="false">D5*I5</f>
        <v>1742</v>
      </c>
      <c r="K5" s="18" t="n">
        <f aca="false">J5*12</f>
        <v>20904</v>
      </c>
      <c r="L5" s="19"/>
      <c r="M5" s="20"/>
    </row>
    <row r="6" customFormat="false" ht="14.5" hidden="false" customHeight="false" outlineLevel="0" collapsed="false">
      <c r="A6" s="10"/>
      <c r="B6" s="11" t="s">
        <v>18</v>
      </c>
      <c r="C6" s="12" t="s">
        <v>19</v>
      </c>
      <c r="D6" s="13" t="n">
        <f aca="false">E6/12</f>
        <v>650</v>
      </c>
      <c r="E6" s="14" t="n">
        <v>7800</v>
      </c>
      <c r="F6" s="15" t="n">
        <v>0.27</v>
      </c>
      <c r="G6" s="36" t="n">
        <f aca="false">D6*F6</f>
        <v>175.5</v>
      </c>
      <c r="H6" s="16" t="n">
        <f aca="false">Proposta!$F$22</f>
        <v>0</v>
      </c>
      <c r="I6" s="17" t="n">
        <f aca="false">F6-F6*H6</f>
        <v>0.27</v>
      </c>
      <c r="J6" s="18" t="n">
        <f aca="false">D6*I6</f>
        <v>175.5</v>
      </c>
      <c r="K6" s="18" t="n">
        <f aca="false">J6*12</f>
        <v>2106</v>
      </c>
      <c r="L6" s="19"/>
      <c r="M6" s="20"/>
    </row>
    <row r="7" customFormat="false" ht="14.5" hidden="false" customHeight="false" outlineLevel="0" collapsed="false">
      <c r="A7" s="10"/>
      <c r="B7" s="11"/>
      <c r="C7" s="12" t="s">
        <v>20</v>
      </c>
      <c r="D7" s="13" t="n">
        <f aca="false">E7/12</f>
        <v>720</v>
      </c>
      <c r="E7" s="14" t="n">
        <v>8640</v>
      </c>
      <c r="F7" s="15" t="n">
        <v>0.57</v>
      </c>
      <c r="G7" s="36" t="n">
        <f aca="false">D7*F7</f>
        <v>410.4</v>
      </c>
      <c r="H7" s="16" t="n">
        <f aca="false">Proposta!$F$22</f>
        <v>0</v>
      </c>
      <c r="I7" s="17" t="n">
        <f aca="false">F7-F7*H7</f>
        <v>0.57</v>
      </c>
      <c r="J7" s="18" t="n">
        <f aca="false">D7*I7</f>
        <v>410.4</v>
      </c>
      <c r="K7" s="18" t="n">
        <f aca="false">J7*12</f>
        <v>4924.8</v>
      </c>
      <c r="L7" s="19"/>
      <c r="M7" s="20"/>
    </row>
    <row r="8" customFormat="false" ht="14.5" hidden="false" customHeight="false" outlineLevel="0" collapsed="false">
      <c r="A8" s="10"/>
      <c r="B8" s="11" t="s">
        <v>21</v>
      </c>
      <c r="C8" s="12" t="s">
        <v>16</v>
      </c>
      <c r="D8" s="13" t="n">
        <f aca="false">E8/12</f>
        <v>50</v>
      </c>
      <c r="E8" s="14" t="n">
        <v>600</v>
      </c>
      <c r="F8" s="15" t="n">
        <v>2.54</v>
      </c>
      <c r="G8" s="36" t="n">
        <f aca="false">D8*F8</f>
        <v>127</v>
      </c>
      <c r="H8" s="16" t="n">
        <f aca="false">Proposta!$F$24</f>
        <v>0</v>
      </c>
      <c r="I8" s="17" t="n">
        <f aca="false">F8-F8*H8</f>
        <v>2.54</v>
      </c>
      <c r="J8" s="18" t="n">
        <f aca="false">D8*I8</f>
        <v>127</v>
      </c>
      <c r="K8" s="18" t="n">
        <f aca="false">J8*12</f>
        <v>1524</v>
      </c>
      <c r="L8" s="19"/>
      <c r="M8" s="20"/>
    </row>
    <row r="9" customFormat="false" ht="14.5" hidden="false" customHeight="false" outlineLevel="0" collapsed="false">
      <c r="A9" s="10"/>
      <c r="B9" s="11"/>
      <c r="C9" s="12" t="s">
        <v>22</v>
      </c>
      <c r="D9" s="13" t="n">
        <f aca="false">E9/12</f>
        <v>50</v>
      </c>
      <c r="E9" s="14" t="n">
        <v>600</v>
      </c>
      <c r="F9" s="15" t="n">
        <v>1.66</v>
      </c>
      <c r="G9" s="36" t="n">
        <f aca="false">D9*F9</f>
        <v>83</v>
      </c>
      <c r="H9" s="16" t="n">
        <f aca="false">Proposta!$F$24</f>
        <v>0</v>
      </c>
      <c r="I9" s="17" t="n">
        <f aca="false">F9-F9*H9</f>
        <v>1.66</v>
      </c>
      <c r="J9" s="18" t="n">
        <f aca="false">D9*I9</f>
        <v>83</v>
      </c>
      <c r="K9" s="18" t="n">
        <f aca="false">J9*12</f>
        <v>996</v>
      </c>
      <c r="L9" s="19"/>
      <c r="M9" s="20"/>
    </row>
    <row r="10" customFormat="false" ht="15" hidden="false" customHeight="true" outlineLevel="0" collapsed="false">
      <c r="A10" s="37" t="s">
        <v>58</v>
      </c>
      <c r="B10" s="11" t="s">
        <v>15</v>
      </c>
      <c r="C10" s="12" t="s">
        <v>16</v>
      </c>
      <c r="D10" s="13" t="n">
        <f aca="false">E10/12</f>
        <v>280</v>
      </c>
      <c r="E10" s="14" t="n">
        <v>3360</v>
      </c>
      <c r="F10" s="15" t="n">
        <v>0.08</v>
      </c>
      <c r="G10" s="36" t="n">
        <f aca="false">D10*F10</f>
        <v>22.4</v>
      </c>
      <c r="H10" s="16" t="n">
        <f aca="false">Proposta!$F$20</f>
        <v>0</v>
      </c>
      <c r="I10" s="17" t="n">
        <f aca="false">F10-F10*H10</f>
        <v>0.08</v>
      </c>
      <c r="J10" s="18" t="n">
        <f aca="false">D10*I10</f>
        <v>22.4</v>
      </c>
      <c r="K10" s="18" t="n">
        <f aca="false">J10*12</f>
        <v>268.8</v>
      </c>
      <c r="L10" s="19" t="n">
        <f aca="false">SUM(J10:J15)</f>
        <v>243.55</v>
      </c>
      <c r="M10" s="20" t="n">
        <f aca="false">SUM(K10:K15)</f>
        <v>2922.6</v>
      </c>
    </row>
    <row r="11" customFormat="false" ht="14.5" hidden="false" customHeight="false" outlineLevel="0" collapsed="false">
      <c r="A11" s="37"/>
      <c r="B11" s="11"/>
      <c r="C11" s="12" t="s">
        <v>17</v>
      </c>
      <c r="D11" s="13" t="n">
        <f aca="false">E11/12</f>
        <v>330</v>
      </c>
      <c r="E11" s="14" t="n">
        <v>3960</v>
      </c>
      <c r="F11" s="15" t="n">
        <v>0.26</v>
      </c>
      <c r="G11" s="36" t="n">
        <f aca="false">D11*F11</f>
        <v>85.8</v>
      </c>
      <c r="H11" s="16" t="n">
        <f aca="false">Proposta!$F$20</f>
        <v>0</v>
      </c>
      <c r="I11" s="17" t="n">
        <f aca="false">F11-F11*H11</f>
        <v>0.26</v>
      </c>
      <c r="J11" s="18" t="n">
        <f aca="false">D11*I11</f>
        <v>85.8</v>
      </c>
      <c r="K11" s="18" t="n">
        <f aca="false">J11*12</f>
        <v>1029.6</v>
      </c>
      <c r="L11" s="19"/>
      <c r="M11" s="20"/>
    </row>
    <row r="12" customFormat="false" ht="14.5" hidden="false" customHeight="false" outlineLevel="0" collapsed="false">
      <c r="A12" s="37"/>
      <c r="B12" s="11" t="s">
        <v>18</v>
      </c>
      <c r="C12" s="12" t="s">
        <v>19</v>
      </c>
      <c r="D12" s="13" t="n">
        <f aca="false">E12/12</f>
        <v>125</v>
      </c>
      <c r="E12" s="14" t="n">
        <v>1500</v>
      </c>
      <c r="F12" s="15" t="n">
        <v>0.27</v>
      </c>
      <c r="G12" s="36" t="n">
        <f aca="false">D12*F12</f>
        <v>33.75</v>
      </c>
      <c r="H12" s="16" t="n">
        <f aca="false">Proposta!$F$22</f>
        <v>0</v>
      </c>
      <c r="I12" s="17" t="n">
        <f aca="false">F12-F12*H12</f>
        <v>0.27</v>
      </c>
      <c r="J12" s="18" t="n">
        <f aca="false">D12*I12</f>
        <v>33.75</v>
      </c>
      <c r="K12" s="18" t="n">
        <f aca="false">J12*12</f>
        <v>405</v>
      </c>
      <c r="L12" s="19"/>
      <c r="M12" s="20"/>
    </row>
    <row r="13" customFormat="false" ht="14.5" hidden="false" customHeight="false" outlineLevel="0" collapsed="false">
      <c r="A13" s="37"/>
      <c r="B13" s="11"/>
      <c r="C13" s="12" t="s">
        <v>20</v>
      </c>
      <c r="D13" s="13" t="n">
        <f aca="false">E13/12</f>
        <v>90</v>
      </c>
      <c r="E13" s="14" t="n">
        <v>1080</v>
      </c>
      <c r="F13" s="15" t="n">
        <v>0.57</v>
      </c>
      <c r="G13" s="36" t="n">
        <f aca="false">D13*F13</f>
        <v>51.3</v>
      </c>
      <c r="H13" s="16" t="n">
        <f aca="false">Proposta!$F$22</f>
        <v>0</v>
      </c>
      <c r="I13" s="17" t="n">
        <f aca="false">F13-F13*H13</f>
        <v>0.57</v>
      </c>
      <c r="J13" s="18" t="n">
        <f aca="false">D13*I13</f>
        <v>51.3</v>
      </c>
      <c r="K13" s="18" t="n">
        <f aca="false">J13*12</f>
        <v>615.6</v>
      </c>
      <c r="L13" s="19"/>
      <c r="M13" s="20"/>
    </row>
    <row r="14" customFormat="false" ht="14.5" hidden="false" customHeight="false" outlineLevel="0" collapsed="false">
      <c r="A14" s="37"/>
      <c r="B14" s="11" t="s">
        <v>21</v>
      </c>
      <c r="C14" s="12" t="s">
        <v>16</v>
      </c>
      <c r="D14" s="13" t="n">
        <f aca="false">E14/12</f>
        <v>10</v>
      </c>
      <c r="E14" s="14" t="n">
        <v>120</v>
      </c>
      <c r="F14" s="15" t="n">
        <v>2.54</v>
      </c>
      <c r="G14" s="36" t="n">
        <f aca="false">D14*F14</f>
        <v>25.4</v>
      </c>
      <c r="H14" s="16" t="n">
        <f aca="false">Proposta!$F$24</f>
        <v>0</v>
      </c>
      <c r="I14" s="17" t="n">
        <f aca="false">F14-F14*H14</f>
        <v>2.54</v>
      </c>
      <c r="J14" s="18" t="n">
        <f aca="false">D14*I14</f>
        <v>25.4</v>
      </c>
      <c r="K14" s="18" t="n">
        <f aca="false">J14*12</f>
        <v>304.8</v>
      </c>
      <c r="L14" s="19"/>
      <c r="M14" s="20"/>
    </row>
    <row r="15" customFormat="false" ht="14.5" hidden="false" customHeight="false" outlineLevel="0" collapsed="false">
      <c r="A15" s="37"/>
      <c r="B15" s="11"/>
      <c r="C15" s="12" t="s">
        <v>22</v>
      </c>
      <c r="D15" s="13" t="n">
        <f aca="false">E15/12</f>
        <v>15</v>
      </c>
      <c r="E15" s="14" t="n">
        <v>180</v>
      </c>
      <c r="F15" s="15" t="n">
        <v>1.66</v>
      </c>
      <c r="G15" s="36" t="n">
        <f aca="false">D15*F15</f>
        <v>24.9</v>
      </c>
      <c r="H15" s="16" t="n">
        <f aca="false">Proposta!$F$24</f>
        <v>0</v>
      </c>
      <c r="I15" s="17" t="n">
        <f aca="false">F15-F15*H15</f>
        <v>1.66</v>
      </c>
      <c r="J15" s="18" t="n">
        <f aca="false">D15*I15</f>
        <v>24.9</v>
      </c>
      <c r="K15" s="18" t="n">
        <f aca="false">J15*12</f>
        <v>298.8</v>
      </c>
      <c r="L15" s="19"/>
      <c r="M15" s="20"/>
    </row>
    <row r="16" customFormat="false" ht="14.5" hidden="false" customHeight="false" outlineLevel="0" collapsed="false">
      <c r="A16" s="10" t="s">
        <v>59</v>
      </c>
      <c r="B16" s="11" t="s">
        <v>15</v>
      </c>
      <c r="C16" s="12" t="s">
        <v>16</v>
      </c>
      <c r="D16" s="13" t="n">
        <f aca="false">E16/12</f>
        <v>500</v>
      </c>
      <c r="E16" s="14" t="n">
        <v>6000</v>
      </c>
      <c r="F16" s="15" t="n">
        <v>0.08</v>
      </c>
      <c r="G16" s="36" t="n">
        <f aca="false">D16*F16</f>
        <v>40</v>
      </c>
      <c r="H16" s="16" t="n">
        <f aca="false">Proposta!$F$20</f>
        <v>0</v>
      </c>
      <c r="I16" s="17" t="n">
        <f aca="false">F16-F16*H16</f>
        <v>0.08</v>
      </c>
      <c r="J16" s="18" t="n">
        <f aca="false">D16*I16</f>
        <v>40</v>
      </c>
      <c r="K16" s="18" t="n">
        <f aca="false">J16*12</f>
        <v>480</v>
      </c>
      <c r="L16" s="19" t="n">
        <f aca="false">SUM(J16:J21)</f>
        <v>617.2</v>
      </c>
      <c r="M16" s="20" t="n">
        <f aca="false">SUM(K16:K21)</f>
        <v>7406.4</v>
      </c>
    </row>
    <row r="17" customFormat="false" ht="14.5" hidden="false" customHeight="false" outlineLevel="0" collapsed="false">
      <c r="A17" s="10"/>
      <c r="B17" s="11"/>
      <c r="C17" s="12" t="s">
        <v>17</v>
      </c>
      <c r="D17" s="13" t="n">
        <f aca="false">E17/12</f>
        <v>750</v>
      </c>
      <c r="E17" s="14" t="n">
        <v>9000</v>
      </c>
      <c r="F17" s="15" t="n">
        <v>0.26</v>
      </c>
      <c r="G17" s="36" t="n">
        <f aca="false">D17*F17</f>
        <v>195</v>
      </c>
      <c r="H17" s="16" t="n">
        <f aca="false">Proposta!$F$20</f>
        <v>0</v>
      </c>
      <c r="I17" s="17" t="n">
        <f aca="false">F17-F17*H17</f>
        <v>0.26</v>
      </c>
      <c r="J17" s="18" t="n">
        <f aca="false">D17*I17</f>
        <v>195</v>
      </c>
      <c r="K17" s="18" t="n">
        <f aca="false">J17*12</f>
        <v>2340</v>
      </c>
      <c r="L17" s="19"/>
      <c r="M17" s="20"/>
    </row>
    <row r="18" customFormat="false" ht="14.5" hidden="false" customHeight="false" outlineLevel="0" collapsed="false">
      <c r="A18" s="10"/>
      <c r="B18" s="11" t="s">
        <v>18</v>
      </c>
      <c r="C18" s="12" t="s">
        <v>19</v>
      </c>
      <c r="D18" s="13" t="n">
        <f aca="false">E18/12</f>
        <v>330</v>
      </c>
      <c r="E18" s="14" t="n">
        <v>3960</v>
      </c>
      <c r="F18" s="15" t="n">
        <v>0.27</v>
      </c>
      <c r="G18" s="36" t="n">
        <f aca="false">D18*F18</f>
        <v>89.1</v>
      </c>
      <c r="H18" s="16" t="n">
        <f aca="false">Proposta!$F$22</f>
        <v>0</v>
      </c>
      <c r="I18" s="17" t="n">
        <f aca="false">F18-F18*H18</f>
        <v>0.27</v>
      </c>
      <c r="J18" s="18" t="n">
        <f aca="false">D18*I18</f>
        <v>89.1</v>
      </c>
      <c r="K18" s="18" t="n">
        <f aca="false">J18*12</f>
        <v>1069.2</v>
      </c>
      <c r="L18" s="19"/>
      <c r="M18" s="20"/>
    </row>
    <row r="19" customFormat="false" ht="14.5" hidden="false" customHeight="false" outlineLevel="0" collapsed="false">
      <c r="A19" s="10"/>
      <c r="B19" s="11"/>
      <c r="C19" s="12" t="s">
        <v>20</v>
      </c>
      <c r="D19" s="13" t="n">
        <f aca="false">E19/12</f>
        <v>360</v>
      </c>
      <c r="E19" s="14" t="n">
        <v>4320</v>
      </c>
      <c r="F19" s="15" t="n">
        <v>0.57</v>
      </c>
      <c r="G19" s="36" t="n">
        <f aca="false">D19*F19</f>
        <v>205.2</v>
      </c>
      <c r="H19" s="16" t="n">
        <f aca="false">Proposta!$F$22</f>
        <v>0</v>
      </c>
      <c r="I19" s="17" t="n">
        <f aca="false">F19-F19*H19</f>
        <v>0.57</v>
      </c>
      <c r="J19" s="18" t="n">
        <f aca="false">D19*I19</f>
        <v>205.2</v>
      </c>
      <c r="K19" s="18" t="n">
        <f aca="false">J19*12</f>
        <v>2462.4</v>
      </c>
      <c r="L19" s="19"/>
      <c r="M19" s="20"/>
    </row>
    <row r="20" customFormat="false" ht="14.5" hidden="false" customHeight="false" outlineLevel="0" collapsed="false">
      <c r="A20" s="10"/>
      <c r="B20" s="11" t="s">
        <v>21</v>
      </c>
      <c r="C20" s="12" t="s">
        <v>16</v>
      </c>
      <c r="D20" s="13" t="n">
        <f aca="false">E20/12</f>
        <v>15</v>
      </c>
      <c r="E20" s="14" t="n">
        <v>180</v>
      </c>
      <c r="F20" s="15" t="n">
        <v>2.54</v>
      </c>
      <c r="G20" s="36" t="n">
        <f aca="false">D20*F20</f>
        <v>38.1</v>
      </c>
      <c r="H20" s="16" t="n">
        <f aca="false">Proposta!$F$24</f>
        <v>0</v>
      </c>
      <c r="I20" s="17" t="n">
        <f aca="false">F20-F20*H20</f>
        <v>2.54</v>
      </c>
      <c r="J20" s="18" t="n">
        <f aca="false">D20*I20</f>
        <v>38.1</v>
      </c>
      <c r="K20" s="18" t="n">
        <f aca="false">J20*12</f>
        <v>457.2</v>
      </c>
      <c r="L20" s="19"/>
      <c r="M20" s="20"/>
    </row>
    <row r="21" customFormat="false" ht="14.5" hidden="false" customHeight="false" outlineLevel="0" collapsed="false">
      <c r="A21" s="10"/>
      <c r="B21" s="11"/>
      <c r="C21" s="12" t="s">
        <v>22</v>
      </c>
      <c r="D21" s="13" t="n">
        <f aca="false">E21/12</f>
        <v>30</v>
      </c>
      <c r="E21" s="14" t="n">
        <v>360</v>
      </c>
      <c r="F21" s="15" t="n">
        <v>1.66</v>
      </c>
      <c r="G21" s="36" t="n">
        <f aca="false">D21*F21</f>
        <v>49.8</v>
      </c>
      <c r="H21" s="16" t="n">
        <f aca="false">Proposta!$F$24</f>
        <v>0</v>
      </c>
      <c r="I21" s="17" t="n">
        <f aca="false">F21-F21*H21</f>
        <v>1.66</v>
      </c>
      <c r="J21" s="18" t="n">
        <f aca="false">D21*I21</f>
        <v>49.8</v>
      </c>
      <c r="K21" s="18" t="n">
        <f aca="false">J21*12</f>
        <v>597.6</v>
      </c>
      <c r="L21" s="19"/>
      <c r="M21" s="20"/>
    </row>
    <row r="22" customFormat="false" ht="15" hidden="false" customHeight="true" outlineLevel="0" collapsed="false">
      <c r="A22" s="37" t="s">
        <v>60</v>
      </c>
      <c r="B22" s="11" t="s">
        <v>15</v>
      </c>
      <c r="C22" s="12" t="s">
        <v>16</v>
      </c>
      <c r="D22" s="13" t="n">
        <f aca="false">E22/12</f>
        <v>280</v>
      </c>
      <c r="E22" s="14" t="n">
        <v>3360</v>
      </c>
      <c r="F22" s="15" t="n">
        <v>0.08</v>
      </c>
      <c r="G22" s="36" t="n">
        <f aca="false">D22*F22</f>
        <v>22.4</v>
      </c>
      <c r="H22" s="16" t="n">
        <f aca="false">Proposta!$F$20</f>
        <v>0</v>
      </c>
      <c r="I22" s="17" t="n">
        <f aca="false">F22-F22*H22</f>
        <v>0.08</v>
      </c>
      <c r="J22" s="18" t="n">
        <f aca="false">D22*I22</f>
        <v>22.4</v>
      </c>
      <c r="K22" s="18" t="n">
        <f aca="false">J22*12</f>
        <v>268.8</v>
      </c>
      <c r="L22" s="19" t="n">
        <f aca="false">SUM(J22:J27)</f>
        <v>243.55</v>
      </c>
      <c r="M22" s="20" t="n">
        <f aca="false">SUM(K22:K27)</f>
        <v>2922.6</v>
      </c>
    </row>
    <row r="23" customFormat="false" ht="14.5" hidden="false" customHeight="false" outlineLevel="0" collapsed="false">
      <c r="A23" s="37"/>
      <c r="B23" s="11"/>
      <c r="C23" s="12" t="s">
        <v>17</v>
      </c>
      <c r="D23" s="13" t="n">
        <f aca="false">E23/12</f>
        <v>330</v>
      </c>
      <c r="E23" s="14" t="n">
        <v>3960</v>
      </c>
      <c r="F23" s="15" t="n">
        <v>0.26</v>
      </c>
      <c r="G23" s="36" t="n">
        <f aca="false">D23*F23</f>
        <v>85.8</v>
      </c>
      <c r="H23" s="16" t="n">
        <f aca="false">Proposta!$F$20</f>
        <v>0</v>
      </c>
      <c r="I23" s="17" t="n">
        <f aca="false">F23-F23*H23</f>
        <v>0.26</v>
      </c>
      <c r="J23" s="18" t="n">
        <f aca="false">D23*I23</f>
        <v>85.8</v>
      </c>
      <c r="K23" s="18" t="n">
        <f aca="false">J23*12</f>
        <v>1029.6</v>
      </c>
      <c r="L23" s="19"/>
      <c r="M23" s="20"/>
    </row>
    <row r="24" customFormat="false" ht="14.5" hidden="false" customHeight="false" outlineLevel="0" collapsed="false">
      <c r="A24" s="37"/>
      <c r="B24" s="11" t="s">
        <v>18</v>
      </c>
      <c r="C24" s="12" t="s">
        <v>19</v>
      </c>
      <c r="D24" s="13" t="n">
        <f aca="false">E24/12</f>
        <v>125</v>
      </c>
      <c r="E24" s="14" t="n">
        <v>1500</v>
      </c>
      <c r="F24" s="15" t="n">
        <v>0.27</v>
      </c>
      <c r="G24" s="36" t="n">
        <f aca="false">D24*F24</f>
        <v>33.75</v>
      </c>
      <c r="H24" s="16" t="n">
        <f aca="false">Proposta!$F$22</f>
        <v>0</v>
      </c>
      <c r="I24" s="17" t="n">
        <f aca="false">F24-F24*H24</f>
        <v>0.27</v>
      </c>
      <c r="J24" s="18" t="n">
        <f aca="false">D24*I24</f>
        <v>33.75</v>
      </c>
      <c r="K24" s="18" t="n">
        <f aca="false">J24*12</f>
        <v>405</v>
      </c>
      <c r="L24" s="19"/>
      <c r="M24" s="20"/>
    </row>
    <row r="25" customFormat="false" ht="14.5" hidden="false" customHeight="false" outlineLevel="0" collapsed="false">
      <c r="A25" s="37"/>
      <c r="B25" s="11"/>
      <c r="C25" s="12" t="s">
        <v>20</v>
      </c>
      <c r="D25" s="13" t="n">
        <f aca="false">E25/12</f>
        <v>90</v>
      </c>
      <c r="E25" s="14" t="n">
        <v>1080</v>
      </c>
      <c r="F25" s="15" t="n">
        <v>0.57</v>
      </c>
      <c r="G25" s="36" t="n">
        <f aca="false">D25*F25</f>
        <v>51.3</v>
      </c>
      <c r="H25" s="16" t="n">
        <f aca="false">Proposta!$F$22</f>
        <v>0</v>
      </c>
      <c r="I25" s="17" t="n">
        <f aca="false">F25-F25*H25</f>
        <v>0.57</v>
      </c>
      <c r="J25" s="18" t="n">
        <f aca="false">D25*I25</f>
        <v>51.3</v>
      </c>
      <c r="K25" s="18" t="n">
        <f aca="false">J25*12</f>
        <v>615.6</v>
      </c>
      <c r="L25" s="19"/>
      <c r="M25" s="20"/>
    </row>
    <row r="26" customFormat="false" ht="14.5" hidden="false" customHeight="false" outlineLevel="0" collapsed="false">
      <c r="A26" s="37"/>
      <c r="B26" s="11" t="s">
        <v>21</v>
      </c>
      <c r="C26" s="12" t="s">
        <v>16</v>
      </c>
      <c r="D26" s="13" t="n">
        <f aca="false">E26/12</f>
        <v>10</v>
      </c>
      <c r="E26" s="14" t="n">
        <v>120</v>
      </c>
      <c r="F26" s="15" t="n">
        <v>2.54</v>
      </c>
      <c r="G26" s="36" t="n">
        <f aca="false">D26*F26</f>
        <v>25.4</v>
      </c>
      <c r="H26" s="16" t="n">
        <f aca="false">Proposta!$F$24</f>
        <v>0</v>
      </c>
      <c r="I26" s="17" t="n">
        <f aca="false">F26-F26*H26</f>
        <v>2.54</v>
      </c>
      <c r="J26" s="18" t="n">
        <f aca="false">D26*I26</f>
        <v>25.4</v>
      </c>
      <c r="K26" s="18" t="n">
        <f aca="false">J26*12</f>
        <v>304.8</v>
      </c>
      <c r="L26" s="19"/>
      <c r="M26" s="20"/>
    </row>
    <row r="27" customFormat="false" ht="14.5" hidden="false" customHeight="false" outlineLevel="0" collapsed="false">
      <c r="A27" s="37"/>
      <c r="B27" s="11"/>
      <c r="C27" s="12" t="s">
        <v>22</v>
      </c>
      <c r="D27" s="13" t="n">
        <f aca="false">E27/12</f>
        <v>15</v>
      </c>
      <c r="E27" s="14" t="n">
        <v>180</v>
      </c>
      <c r="F27" s="15" t="n">
        <v>1.66</v>
      </c>
      <c r="G27" s="36" t="n">
        <f aca="false">D27*F27</f>
        <v>24.9</v>
      </c>
      <c r="H27" s="16" t="n">
        <f aca="false">Proposta!$F$24</f>
        <v>0</v>
      </c>
      <c r="I27" s="17" t="n">
        <f aca="false">F27-F27*H27</f>
        <v>1.66</v>
      </c>
      <c r="J27" s="18" t="n">
        <f aca="false">D27*I27</f>
        <v>24.9</v>
      </c>
      <c r="K27" s="18" t="n">
        <f aca="false">J27*12</f>
        <v>298.8</v>
      </c>
      <c r="L27" s="19"/>
      <c r="M27" s="20"/>
    </row>
    <row r="28" customFormat="false" ht="14.5" hidden="false" customHeight="false" outlineLevel="0" collapsed="false">
      <c r="A28" s="10" t="s">
        <v>61</v>
      </c>
      <c r="B28" s="11" t="s">
        <v>15</v>
      </c>
      <c r="C28" s="12" t="s">
        <v>16</v>
      </c>
      <c r="D28" s="13" t="n">
        <f aca="false">E28/12</f>
        <v>750</v>
      </c>
      <c r="E28" s="14" t="n">
        <v>9000</v>
      </c>
      <c r="F28" s="15" t="n">
        <v>0.08</v>
      </c>
      <c r="G28" s="36" t="n">
        <f aca="false">D28*F28</f>
        <v>60</v>
      </c>
      <c r="H28" s="16" t="n">
        <f aca="false">Proposta!$F$20</f>
        <v>0</v>
      </c>
      <c r="I28" s="17" t="n">
        <f aca="false">F28-F28*H28</f>
        <v>0.08</v>
      </c>
      <c r="J28" s="18" t="n">
        <f aca="false">D28*I28</f>
        <v>60</v>
      </c>
      <c r="K28" s="18" t="n">
        <f aca="false">J28*12</f>
        <v>720</v>
      </c>
      <c r="L28" s="19" t="n">
        <f aca="false">SUM(J28:J33)</f>
        <v>791.6</v>
      </c>
      <c r="M28" s="20" t="n">
        <f aca="false">SUM(K28:K33)</f>
        <v>9499.2</v>
      </c>
    </row>
    <row r="29" customFormat="false" ht="14.5" hidden="false" customHeight="false" outlineLevel="0" collapsed="false">
      <c r="A29" s="10"/>
      <c r="B29" s="11"/>
      <c r="C29" s="12" t="s">
        <v>17</v>
      </c>
      <c r="D29" s="13" t="n">
        <f aca="false">E29/12</f>
        <v>1000</v>
      </c>
      <c r="E29" s="14" t="n">
        <v>12000</v>
      </c>
      <c r="F29" s="15" t="n">
        <v>0.26</v>
      </c>
      <c r="G29" s="36" t="n">
        <f aca="false">D29*F29</f>
        <v>260</v>
      </c>
      <c r="H29" s="16" t="n">
        <f aca="false">Proposta!$F$20</f>
        <v>0</v>
      </c>
      <c r="I29" s="17" t="n">
        <f aca="false">F29-F29*H29</f>
        <v>0.26</v>
      </c>
      <c r="J29" s="18" t="n">
        <f aca="false">D29*I29</f>
        <v>260</v>
      </c>
      <c r="K29" s="18" t="n">
        <f aca="false">J29*12</f>
        <v>3120</v>
      </c>
      <c r="L29" s="19"/>
      <c r="M29" s="20"/>
    </row>
    <row r="30" customFormat="false" ht="14.5" hidden="false" customHeight="false" outlineLevel="0" collapsed="false">
      <c r="A30" s="10"/>
      <c r="B30" s="11" t="s">
        <v>18</v>
      </c>
      <c r="C30" s="12" t="s">
        <v>19</v>
      </c>
      <c r="D30" s="13" t="n">
        <f aca="false">E30/12</f>
        <v>330</v>
      </c>
      <c r="E30" s="14" t="n">
        <v>3960</v>
      </c>
      <c r="F30" s="15" t="n">
        <v>0.27</v>
      </c>
      <c r="G30" s="36" t="n">
        <f aca="false">D30*F30</f>
        <v>89.1</v>
      </c>
      <c r="H30" s="16" t="n">
        <f aca="false">Proposta!$F$22</f>
        <v>0</v>
      </c>
      <c r="I30" s="17" t="n">
        <f aca="false">F30-F30*H30</f>
        <v>0.27</v>
      </c>
      <c r="J30" s="18" t="n">
        <f aca="false">D30*I30</f>
        <v>89.1</v>
      </c>
      <c r="K30" s="18" t="n">
        <f aca="false">J30*12</f>
        <v>1069.2</v>
      </c>
      <c r="L30" s="19"/>
      <c r="M30" s="20"/>
    </row>
    <row r="31" customFormat="false" ht="14.5" hidden="false" customHeight="false" outlineLevel="0" collapsed="false">
      <c r="A31" s="10"/>
      <c r="B31" s="11"/>
      <c r="C31" s="12" t="s">
        <v>20</v>
      </c>
      <c r="D31" s="13" t="n">
        <f aca="false">E31/12</f>
        <v>450</v>
      </c>
      <c r="E31" s="14" t="n">
        <v>5400</v>
      </c>
      <c r="F31" s="15" t="n">
        <v>0.57</v>
      </c>
      <c r="G31" s="36" t="n">
        <f aca="false">D31*F31</f>
        <v>256.5</v>
      </c>
      <c r="H31" s="16" t="n">
        <f aca="false">Proposta!$F$22</f>
        <v>0</v>
      </c>
      <c r="I31" s="17" t="n">
        <f aca="false">F31-F31*H31</f>
        <v>0.57</v>
      </c>
      <c r="J31" s="18" t="n">
        <f aca="false">D31*I31</f>
        <v>256.5</v>
      </c>
      <c r="K31" s="18" t="n">
        <f aca="false">J31*12</f>
        <v>3078</v>
      </c>
      <c r="L31" s="19"/>
      <c r="M31" s="20"/>
    </row>
    <row r="32" customFormat="false" ht="14.5" hidden="false" customHeight="false" outlineLevel="0" collapsed="false">
      <c r="A32" s="10"/>
      <c r="B32" s="11" t="s">
        <v>21</v>
      </c>
      <c r="C32" s="12" t="s">
        <v>16</v>
      </c>
      <c r="D32" s="13" t="n">
        <f aca="false">E32/12</f>
        <v>30</v>
      </c>
      <c r="E32" s="14" t="n">
        <v>360</v>
      </c>
      <c r="F32" s="15" t="n">
        <v>2.54</v>
      </c>
      <c r="G32" s="36" t="n">
        <f aca="false">D32*F32</f>
        <v>76.2</v>
      </c>
      <c r="H32" s="16" t="n">
        <f aca="false">Proposta!$F$24</f>
        <v>0</v>
      </c>
      <c r="I32" s="17" t="n">
        <f aca="false">F32-F32*H32</f>
        <v>2.54</v>
      </c>
      <c r="J32" s="18" t="n">
        <f aca="false">D32*I32</f>
        <v>76.2</v>
      </c>
      <c r="K32" s="18" t="n">
        <f aca="false">J32*12</f>
        <v>914.4</v>
      </c>
      <c r="L32" s="19"/>
      <c r="M32" s="20"/>
    </row>
    <row r="33" customFormat="false" ht="14.5" hidden="false" customHeight="false" outlineLevel="0" collapsed="false">
      <c r="A33" s="10"/>
      <c r="B33" s="11"/>
      <c r="C33" s="12" t="s">
        <v>22</v>
      </c>
      <c r="D33" s="13" t="n">
        <f aca="false">E33/12</f>
        <v>30</v>
      </c>
      <c r="E33" s="14" t="n">
        <v>360</v>
      </c>
      <c r="F33" s="15" t="n">
        <v>1.66</v>
      </c>
      <c r="G33" s="36" t="n">
        <f aca="false">D33*F33</f>
        <v>49.8</v>
      </c>
      <c r="H33" s="16" t="n">
        <f aca="false">Proposta!$F$24</f>
        <v>0</v>
      </c>
      <c r="I33" s="17" t="n">
        <f aca="false">F33-F33*H33</f>
        <v>1.66</v>
      </c>
      <c r="J33" s="18" t="n">
        <f aca="false">D33*I33</f>
        <v>49.8</v>
      </c>
      <c r="K33" s="18" t="n">
        <f aca="false">J33*12</f>
        <v>597.6</v>
      </c>
      <c r="L33" s="19"/>
      <c r="M33" s="20"/>
    </row>
    <row r="34" customFormat="false" ht="15" hidden="false" customHeight="true" outlineLevel="0" collapsed="false">
      <c r="A34" s="37" t="s">
        <v>62</v>
      </c>
      <c r="B34" s="11" t="s">
        <v>15</v>
      </c>
      <c r="C34" s="12" t="s">
        <v>16</v>
      </c>
      <c r="D34" s="13" t="n">
        <f aca="false">E34/12</f>
        <v>280</v>
      </c>
      <c r="E34" s="14" t="n">
        <v>3360</v>
      </c>
      <c r="F34" s="15" t="n">
        <v>0.08</v>
      </c>
      <c r="G34" s="36" t="n">
        <f aca="false">D34*F34</f>
        <v>22.4</v>
      </c>
      <c r="H34" s="16" t="n">
        <f aca="false">Proposta!$F$20</f>
        <v>0</v>
      </c>
      <c r="I34" s="17" t="n">
        <f aca="false">F34-F34*H34</f>
        <v>0.08</v>
      </c>
      <c r="J34" s="18" t="n">
        <f aca="false">D34*I34</f>
        <v>22.4</v>
      </c>
      <c r="K34" s="18" t="n">
        <f aca="false">J34*12</f>
        <v>268.8</v>
      </c>
      <c r="L34" s="19" t="n">
        <f aca="false">SUM(J34:J39)</f>
        <v>243.55</v>
      </c>
      <c r="M34" s="20" t="n">
        <f aca="false">SUM(K34:K39)</f>
        <v>2922.6</v>
      </c>
    </row>
    <row r="35" customFormat="false" ht="14.5" hidden="false" customHeight="false" outlineLevel="0" collapsed="false">
      <c r="A35" s="37"/>
      <c r="B35" s="11"/>
      <c r="C35" s="12" t="s">
        <v>17</v>
      </c>
      <c r="D35" s="13" t="n">
        <f aca="false">E35/12</f>
        <v>330</v>
      </c>
      <c r="E35" s="14" t="n">
        <v>3960</v>
      </c>
      <c r="F35" s="15" t="n">
        <v>0.26</v>
      </c>
      <c r="G35" s="36" t="n">
        <f aca="false">D35*F35</f>
        <v>85.8</v>
      </c>
      <c r="H35" s="16" t="n">
        <f aca="false">Proposta!$F$20</f>
        <v>0</v>
      </c>
      <c r="I35" s="17" t="n">
        <f aca="false">F35-F35*H35</f>
        <v>0.26</v>
      </c>
      <c r="J35" s="18" t="n">
        <f aca="false">D35*I35</f>
        <v>85.8</v>
      </c>
      <c r="K35" s="18" t="n">
        <f aca="false">J35*12</f>
        <v>1029.6</v>
      </c>
      <c r="L35" s="19"/>
      <c r="M35" s="20"/>
    </row>
    <row r="36" customFormat="false" ht="14.5" hidden="false" customHeight="false" outlineLevel="0" collapsed="false">
      <c r="A36" s="37"/>
      <c r="B36" s="11" t="s">
        <v>18</v>
      </c>
      <c r="C36" s="12" t="s">
        <v>19</v>
      </c>
      <c r="D36" s="13" t="n">
        <f aca="false">E36/12</f>
        <v>125</v>
      </c>
      <c r="E36" s="14" t="n">
        <v>1500</v>
      </c>
      <c r="F36" s="15" t="n">
        <v>0.27</v>
      </c>
      <c r="G36" s="36" t="n">
        <f aca="false">D36*F36</f>
        <v>33.75</v>
      </c>
      <c r="H36" s="16" t="n">
        <f aca="false">Proposta!$F$22</f>
        <v>0</v>
      </c>
      <c r="I36" s="17" t="n">
        <f aca="false">F36-F36*H36</f>
        <v>0.27</v>
      </c>
      <c r="J36" s="18" t="n">
        <f aca="false">D36*I36</f>
        <v>33.75</v>
      </c>
      <c r="K36" s="18" t="n">
        <f aca="false">J36*12</f>
        <v>405</v>
      </c>
      <c r="L36" s="19"/>
      <c r="M36" s="20"/>
    </row>
    <row r="37" customFormat="false" ht="14.5" hidden="false" customHeight="false" outlineLevel="0" collapsed="false">
      <c r="A37" s="37"/>
      <c r="B37" s="11"/>
      <c r="C37" s="12" t="s">
        <v>20</v>
      </c>
      <c r="D37" s="13" t="n">
        <f aca="false">E37/12</f>
        <v>90</v>
      </c>
      <c r="E37" s="14" t="n">
        <v>1080</v>
      </c>
      <c r="F37" s="15" t="n">
        <v>0.57</v>
      </c>
      <c r="G37" s="36" t="n">
        <f aca="false">D37*F37</f>
        <v>51.3</v>
      </c>
      <c r="H37" s="16" t="n">
        <f aca="false">Proposta!$F$22</f>
        <v>0</v>
      </c>
      <c r="I37" s="17" t="n">
        <f aca="false">F37-F37*H37</f>
        <v>0.57</v>
      </c>
      <c r="J37" s="18" t="n">
        <f aca="false">D37*I37</f>
        <v>51.3</v>
      </c>
      <c r="K37" s="18" t="n">
        <f aca="false">J37*12</f>
        <v>615.6</v>
      </c>
      <c r="L37" s="19"/>
      <c r="M37" s="20"/>
    </row>
    <row r="38" customFormat="false" ht="14.5" hidden="false" customHeight="false" outlineLevel="0" collapsed="false">
      <c r="A38" s="37"/>
      <c r="B38" s="11" t="s">
        <v>21</v>
      </c>
      <c r="C38" s="12" t="s">
        <v>16</v>
      </c>
      <c r="D38" s="13" t="n">
        <f aca="false">E38/12</f>
        <v>10</v>
      </c>
      <c r="E38" s="14" t="n">
        <v>120</v>
      </c>
      <c r="F38" s="15" t="n">
        <v>2.54</v>
      </c>
      <c r="G38" s="36" t="n">
        <f aca="false">D38*F38</f>
        <v>25.4</v>
      </c>
      <c r="H38" s="16" t="n">
        <f aca="false">Proposta!$F$24</f>
        <v>0</v>
      </c>
      <c r="I38" s="17" t="n">
        <f aca="false">F38-F38*H38</f>
        <v>2.54</v>
      </c>
      <c r="J38" s="18" t="n">
        <f aca="false">D38*I38</f>
        <v>25.4</v>
      </c>
      <c r="K38" s="18" t="n">
        <f aca="false">J38*12</f>
        <v>304.8</v>
      </c>
      <c r="L38" s="19"/>
      <c r="M38" s="20"/>
    </row>
    <row r="39" customFormat="false" ht="14.5" hidden="false" customHeight="false" outlineLevel="0" collapsed="false">
      <c r="A39" s="37"/>
      <c r="B39" s="11"/>
      <c r="C39" s="12" t="s">
        <v>22</v>
      </c>
      <c r="D39" s="13" t="n">
        <f aca="false">E39/12</f>
        <v>15</v>
      </c>
      <c r="E39" s="14" t="n">
        <v>180</v>
      </c>
      <c r="F39" s="15" t="n">
        <v>1.66</v>
      </c>
      <c r="G39" s="36" t="n">
        <f aca="false">D39*F39</f>
        <v>24.9</v>
      </c>
      <c r="H39" s="16" t="n">
        <f aca="false">Proposta!$F$24</f>
        <v>0</v>
      </c>
      <c r="I39" s="17" t="n">
        <f aca="false">F39-F39*H39</f>
        <v>1.66</v>
      </c>
      <c r="J39" s="18" t="n">
        <f aca="false">D39*I39</f>
        <v>24.9</v>
      </c>
      <c r="K39" s="18" t="n">
        <f aca="false">J39*12</f>
        <v>298.8</v>
      </c>
      <c r="L39" s="19"/>
      <c r="M39" s="20"/>
    </row>
    <row r="40" customFormat="false" ht="15" hidden="false" customHeight="true" outlineLevel="0" collapsed="false">
      <c r="A40" s="37" t="s">
        <v>63</v>
      </c>
      <c r="B40" s="11" t="s">
        <v>15</v>
      </c>
      <c r="C40" s="12" t="s">
        <v>16</v>
      </c>
      <c r="D40" s="13" t="n">
        <f aca="false">E40/12</f>
        <v>280</v>
      </c>
      <c r="E40" s="14" t="n">
        <v>3360</v>
      </c>
      <c r="F40" s="15" t="n">
        <v>0.08</v>
      </c>
      <c r="G40" s="36" t="n">
        <f aca="false">D40*F40</f>
        <v>22.4</v>
      </c>
      <c r="H40" s="16" t="n">
        <f aca="false">Proposta!$F$20</f>
        <v>0</v>
      </c>
      <c r="I40" s="17" t="n">
        <f aca="false">F40-F40*H40</f>
        <v>0.08</v>
      </c>
      <c r="J40" s="18" t="n">
        <f aca="false">D40*I40</f>
        <v>22.4</v>
      </c>
      <c r="K40" s="18" t="n">
        <f aca="false">J40*12</f>
        <v>268.8</v>
      </c>
      <c r="L40" s="19" t="n">
        <f aca="false">SUM(J40:J45)</f>
        <v>243.55</v>
      </c>
      <c r="M40" s="20" t="n">
        <f aca="false">SUM(K40:K45)</f>
        <v>2922.6</v>
      </c>
    </row>
    <row r="41" customFormat="false" ht="14.5" hidden="false" customHeight="false" outlineLevel="0" collapsed="false">
      <c r="A41" s="37"/>
      <c r="B41" s="11"/>
      <c r="C41" s="12" t="s">
        <v>17</v>
      </c>
      <c r="D41" s="13" t="n">
        <f aca="false">E41/12</f>
        <v>330</v>
      </c>
      <c r="E41" s="14" t="n">
        <v>3960</v>
      </c>
      <c r="F41" s="15" t="n">
        <v>0.26</v>
      </c>
      <c r="G41" s="36" t="n">
        <f aca="false">D41*F41</f>
        <v>85.8</v>
      </c>
      <c r="H41" s="16" t="n">
        <f aca="false">Proposta!$F$20</f>
        <v>0</v>
      </c>
      <c r="I41" s="17" t="n">
        <f aca="false">F41-F41*H41</f>
        <v>0.26</v>
      </c>
      <c r="J41" s="18" t="n">
        <f aca="false">D41*I41</f>
        <v>85.8</v>
      </c>
      <c r="K41" s="18" t="n">
        <f aca="false">J41*12</f>
        <v>1029.6</v>
      </c>
      <c r="L41" s="19"/>
      <c r="M41" s="20"/>
    </row>
    <row r="42" customFormat="false" ht="14.5" hidden="false" customHeight="false" outlineLevel="0" collapsed="false">
      <c r="A42" s="37"/>
      <c r="B42" s="11" t="s">
        <v>18</v>
      </c>
      <c r="C42" s="12" t="s">
        <v>19</v>
      </c>
      <c r="D42" s="13" t="n">
        <f aca="false">E42/12</f>
        <v>125</v>
      </c>
      <c r="E42" s="14" t="n">
        <v>1500</v>
      </c>
      <c r="F42" s="15" t="n">
        <v>0.27</v>
      </c>
      <c r="G42" s="36" t="n">
        <f aca="false">D42*F42</f>
        <v>33.75</v>
      </c>
      <c r="H42" s="16" t="n">
        <f aca="false">Proposta!$F$22</f>
        <v>0</v>
      </c>
      <c r="I42" s="17" t="n">
        <f aca="false">F42-F42*H42</f>
        <v>0.27</v>
      </c>
      <c r="J42" s="18" t="n">
        <f aca="false">D42*I42</f>
        <v>33.75</v>
      </c>
      <c r="K42" s="18" t="n">
        <f aca="false">J42*12</f>
        <v>405</v>
      </c>
      <c r="L42" s="19"/>
      <c r="M42" s="20"/>
    </row>
    <row r="43" customFormat="false" ht="14.5" hidden="false" customHeight="false" outlineLevel="0" collapsed="false">
      <c r="A43" s="37"/>
      <c r="B43" s="11"/>
      <c r="C43" s="12" t="s">
        <v>20</v>
      </c>
      <c r="D43" s="13" t="n">
        <f aca="false">E43/12</f>
        <v>90</v>
      </c>
      <c r="E43" s="14" t="n">
        <v>1080</v>
      </c>
      <c r="F43" s="15" t="n">
        <v>0.57</v>
      </c>
      <c r="G43" s="36" t="n">
        <f aca="false">D43*F43</f>
        <v>51.3</v>
      </c>
      <c r="H43" s="16" t="n">
        <f aca="false">Proposta!$F$22</f>
        <v>0</v>
      </c>
      <c r="I43" s="17" t="n">
        <f aca="false">F43-F43*H43</f>
        <v>0.57</v>
      </c>
      <c r="J43" s="18" t="n">
        <f aca="false">D43*I43</f>
        <v>51.3</v>
      </c>
      <c r="K43" s="18" t="n">
        <f aca="false">J43*12</f>
        <v>615.6</v>
      </c>
      <c r="L43" s="19"/>
      <c r="M43" s="20"/>
    </row>
    <row r="44" customFormat="false" ht="14.5" hidden="false" customHeight="false" outlineLevel="0" collapsed="false">
      <c r="A44" s="37"/>
      <c r="B44" s="11" t="s">
        <v>21</v>
      </c>
      <c r="C44" s="12" t="s">
        <v>16</v>
      </c>
      <c r="D44" s="13" t="n">
        <f aca="false">E44/12</f>
        <v>10</v>
      </c>
      <c r="E44" s="14" t="n">
        <v>120</v>
      </c>
      <c r="F44" s="15" t="n">
        <v>2.54</v>
      </c>
      <c r="G44" s="36" t="n">
        <f aca="false">D44*F44</f>
        <v>25.4</v>
      </c>
      <c r="H44" s="16" t="n">
        <f aca="false">Proposta!$F$24</f>
        <v>0</v>
      </c>
      <c r="I44" s="17" t="n">
        <f aca="false">F44-F44*H44</f>
        <v>2.54</v>
      </c>
      <c r="J44" s="18" t="n">
        <f aca="false">D44*I44</f>
        <v>25.4</v>
      </c>
      <c r="K44" s="18" t="n">
        <f aca="false">J44*12</f>
        <v>304.8</v>
      </c>
      <c r="L44" s="19"/>
      <c r="M44" s="20"/>
    </row>
    <row r="45" customFormat="false" ht="14.5" hidden="false" customHeight="false" outlineLevel="0" collapsed="false">
      <c r="A45" s="37"/>
      <c r="B45" s="11"/>
      <c r="C45" s="12" t="s">
        <v>22</v>
      </c>
      <c r="D45" s="13" t="n">
        <f aca="false">E45/12</f>
        <v>15</v>
      </c>
      <c r="E45" s="14" t="n">
        <v>180</v>
      </c>
      <c r="F45" s="15" t="n">
        <v>1.66</v>
      </c>
      <c r="G45" s="36" t="n">
        <f aca="false">D45*F45</f>
        <v>24.9</v>
      </c>
      <c r="H45" s="16" t="n">
        <f aca="false">Proposta!$F$24</f>
        <v>0</v>
      </c>
      <c r="I45" s="17" t="n">
        <f aca="false">F45-F45*H45</f>
        <v>1.66</v>
      </c>
      <c r="J45" s="18" t="n">
        <f aca="false">D45*I45</f>
        <v>24.9</v>
      </c>
      <c r="K45" s="18" t="n">
        <f aca="false">J45*12</f>
        <v>298.8</v>
      </c>
      <c r="L45" s="19"/>
      <c r="M45" s="20"/>
    </row>
    <row r="46" customFormat="false" ht="14.5" hidden="false" customHeight="false" outlineLevel="0" collapsed="false">
      <c r="A46" s="10" t="s">
        <v>64</v>
      </c>
      <c r="B46" s="11" t="s">
        <v>15</v>
      </c>
      <c r="C46" s="12" t="s">
        <v>16</v>
      </c>
      <c r="D46" s="13" t="n">
        <f aca="false">E46/12</f>
        <v>500</v>
      </c>
      <c r="E46" s="14" t="n">
        <v>6000</v>
      </c>
      <c r="F46" s="15" t="n">
        <v>0.08</v>
      </c>
      <c r="G46" s="36" t="n">
        <f aca="false">D46*F46</f>
        <v>40</v>
      </c>
      <c r="H46" s="16" t="n">
        <f aca="false">Proposta!$F$20</f>
        <v>0</v>
      </c>
      <c r="I46" s="17" t="n">
        <f aca="false">F46-F46*H46</f>
        <v>0.08</v>
      </c>
      <c r="J46" s="18" t="n">
        <f aca="false">D46*I46</f>
        <v>40</v>
      </c>
      <c r="K46" s="18" t="n">
        <f aca="false">J46*12</f>
        <v>480</v>
      </c>
      <c r="L46" s="19" t="n">
        <f aca="false">SUM(J46:J51)</f>
        <v>449.6</v>
      </c>
      <c r="M46" s="20" t="n">
        <f aca="false">SUM(K46:K51)</f>
        <v>5395.2</v>
      </c>
    </row>
    <row r="47" customFormat="false" ht="14.5" hidden="false" customHeight="false" outlineLevel="0" collapsed="false">
      <c r="A47" s="10"/>
      <c r="B47" s="11"/>
      <c r="C47" s="12" t="s">
        <v>17</v>
      </c>
      <c r="D47" s="13" t="n">
        <f aca="false">E47/12</f>
        <v>250</v>
      </c>
      <c r="E47" s="14" t="n">
        <v>3000</v>
      </c>
      <c r="F47" s="15" t="n">
        <v>0.26</v>
      </c>
      <c r="G47" s="36" t="n">
        <f aca="false">D47*F47</f>
        <v>65</v>
      </c>
      <c r="H47" s="16" t="n">
        <f aca="false">Proposta!$F$20</f>
        <v>0</v>
      </c>
      <c r="I47" s="17" t="n">
        <f aca="false">F47-F47*H47</f>
        <v>0.26</v>
      </c>
      <c r="J47" s="18" t="n">
        <f aca="false">D47*I47</f>
        <v>65</v>
      </c>
      <c r="K47" s="18" t="n">
        <f aca="false">J47*12</f>
        <v>780</v>
      </c>
      <c r="L47" s="19"/>
      <c r="M47" s="20"/>
    </row>
    <row r="48" customFormat="false" ht="14.5" hidden="false" customHeight="false" outlineLevel="0" collapsed="false">
      <c r="A48" s="10"/>
      <c r="B48" s="11" t="s">
        <v>18</v>
      </c>
      <c r="C48" s="12" t="s">
        <v>19</v>
      </c>
      <c r="D48" s="13" t="n">
        <f aca="false">E48/12</f>
        <v>330</v>
      </c>
      <c r="E48" s="14" t="n">
        <v>3960</v>
      </c>
      <c r="F48" s="15" t="n">
        <v>0.27</v>
      </c>
      <c r="G48" s="36" t="n">
        <f aca="false">D48*F48</f>
        <v>89.1</v>
      </c>
      <c r="H48" s="16" t="n">
        <f aca="false">Proposta!$F$22</f>
        <v>0</v>
      </c>
      <c r="I48" s="17" t="n">
        <f aca="false">F48-F48*H48</f>
        <v>0.27</v>
      </c>
      <c r="J48" s="18" t="n">
        <f aca="false">D48*I48</f>
        <v>89.1</v>
      </c>
      <c r="K48" s="18" t="n">
        <f aca="false">J48*12</f>
        <v>1069.2</v>
      </c>
      <c r="L48" s="19"/>
      <c r="M48" s="20"/>
    </row>
    <row r="49" customFormat="false" ht="14.5" hidden="false" customHeight="false" outlineLevel="0" collapsed="false">
      <c r="A49" s="10"/>
      <c r="B49" s="11"/>
      <c r="C49" s="12" t="s">
        <v>20</v>
      </c>
      <c r="D49" s="13" t="n">
        <f aca="false">E49/12</f>
        <v>360</v>
      </c>
      <c r="E49" s="14" t="n">
        <v>4320</v>
      </c>
      <c r="F49" s="15" t="n">
        <v>0.57</v>
      </c>
      <c r="G49" s="36" t="n">
        <f aca="false">D49*F49</f>
        <v>205.2</v>
      </c>
      <c r="H49" s="16" t="n">
        <f aca="false">Proposta!$F$22</f>
        <v>0</v>
      </c>
      <c r="I49" s="17" t="n">
        <f aca="false">F49-F49*H49</f>
        <v>0.57</v>
      </c>
      <c r="J49" s="18" t="n">
        <f aca="false">D49*I49</f>
        <v>205.2</v>
      </c>
      <c r="K49" s="18" t="n">
        <f aca="false">J49*12</f>
        <v>2462.4</v>
      </c>
      <c r="L49" s="19"/>
      <c r="M49" s="20"/>
    </row>
    <row r="50" customFormat="false" ht="14.5" hidden="false" customHeight="false" outlineLevel="0" collapsed="false">
      <c r="A50" s="10"/>
      <c r="B50" s="11" t="s">
        <v>21</v>
      </c>
      <c r="C50" s="12" t="s">
        <v>16</v>
      </c>
      <c r="D50" s="13" t="n">
        <f aca="false">E50/12</f>
        <v>10</v>
      </c>
      <c r="E50" s="14" t="n">
        <v>120</v>
      </c>
      <c r="F50" s="15" t="n">
        <v>2.54</v>
      </c>
      <c r="G50" s="36" t="n">
        <f aca="false">D50*F50</f>
        <v>25.4</v>
      </c>
      <c r="H50" s="16" t="n">
        <f aca="false">Proposta!$F$24</f>
        <v>0</v>
      </c>
      <c r="I50" s="17" t="n">
        <f aca="false">F50-F50*H50</f>
        <v>2.54</v>
      </c>
      <c r="J50" s="18" t="n">
        <f aca="false">D50*I50</f>
        <v>25.4</v>
      </c>
      <c r="K50" s="18" t="n">
        <f aca="false">J50*12</f>
        <v>304.8</v>
      </c>
      <c r="L50" s="19"/>
      <c r="M50" s="20"/>
    </row>
    <row r="51" customFormat="false" ht="14.5" hidden="false" customHeight="false" outlineLevel="0" collapsed="false">
      <c r="A51" s="10"/>
      <c r="B51" s="11"/>
      <c r="C51" s="12" t="s">
        <v>22</v>
      </c>
      <c r="D51" s="13" t="n">
        <f aca="false">E51/12</f>
        <v>15</v>
      </c>
      <c r="E51" s="14" t="n">
        <v>180</v>
      </c>
      <c r="F51" s="15" t="n">
        <v>1.66</v>
      </c>
      <c r="G51" s="36" t="n">
        <f aca="false">D51*F51</f>
        <v>24.9</v>
      </c>
      <c r="H51" s="16" t="n">
        <f aca="false">Proposta!$F$24</f>
        <v>0</v>
      </c>
      <c r="I51" s="17" t="n">
        <f aca="false">F51-F51*H51</f>
        <v>1.66</v>
      </c>
      <c r="J51" s="18" t="n">
        <f aca="false">D51*I51</f>
        <v>24.9</v>
      </c>
      <c r="K51" s="18" t="n">
        <f aca="false">J51*12</f>
        <v>298.8</v>
      </c>
      <c r="L51" s="19"/>
      <c r="M51" s="20"/>
    </row>
    <row r="52" customFormat="false" ht="14.5" hidden="false" customHeight="false" outlineLevel="0" collapsed="false">
      <c r="A52" s="10" t="s">
        <v>65</v>
      </c>
      <c r="B52" s="11" t="s">
        <v>15</v>
      </c>
      <c r="C52" s="12" t="s">
        <v>16</v>
      </c>
      <c r="D52" s="13" t="n">
        <f aca="false">E52/12</f>
        <v>500</v>
      </c>
      <c r="E52" s="14" t="n">
        <v>6000</v>
      </c>
      <c r="F52" s="15" t="n">
        <v>0.08</v>
      </c>
      <c r="G52" s="36" t="n">
        <f aca="false">D52*F52</f>
        <v>40</v>
      </c>
      <c r="H52" s="16" t="n">
        <f aca="false">Proposta!$F$20</f>
        <v>0</v>
      </c>
      <c r="I52" s="17" t="n">
        <f aca="false">F52-F52*H52</f>
        <v>0.08</v>
      </c>
      <c r="J52" s="18" t="n">
        <f aca="false">D52*I52</f>
        <v>40</v>
      </c>
      <c r="K52" s="18" t="n">
        <f aca="false">J52*12</f>
        <v>480</v>
      </c>
      <c r="L52" s="19" t="n">
        <f aca="false">SUM(J52:J57)</f>
        <v>617.2</v>
      </c>
      <c r="M52" s="20" t="n">
        <f aca="false">SUM(K52:K57)</f>
        <v>7406.4</v>
      </c>
    </row>
    <row r="53" customFormat="false" ht="14.5" hidden="false" customHeight="false" outlineLevel="0" collapsed="false">
      <c r="A53" s="10"/>
      <c r="B53" s="11"/>
      <c r="C53" s="12" t="s">
        <v>17</v>
      </c>
      <c r="D53" s="13" t="n">
        <f aca="false">E53/12</f>
        <v>750</v>
      </c>
      <c r="E53" s="14" t="n">
        <v>9000</v>
      </c>
      <c r="F53" s="15" t="n">
        <v>0.26</v>
      </c>
      <c r="G53" s="36" t="n">
        <f aca="false">D53*F53</f>
        <v>195</v>
      </c>
      <c r="H53" s="16" t="n">
        <f aca="false">Proposta!$F$20</f>
        <v>0</v>
      </c>
      <c r="I53" s="17" t="n">
        <f aca="false">F53-F53*H53</f>
        <v>0.26</v>
      </c>
      <c r="J53" s="18" t="n">
        <f aca="false">D53*I53</f>
        <v>195</v>
      </c>
      <c r="K53" s="18" t="n">
        <f aca="false">J53*12</f>
        <v>2340</v>
      </c>
      <c r="L53" s="19"/>
      <c r="M53" s="20"/>
    </row>
    <row r="54" customFormat="false" ht="14.5" hidden="false" customHeight="false" outlineLevel="0" collapsed="false">
      <c r="A54" s="10"/>
      <c r="B54" s="11" t="s">
        <v>18</v>
      </c>
      <c r="C54" s="12" t="s">
        <v>19</v>
      </c>
      <c r="D54" s="13" t="n">
        <f aca="false">E54/12</f>
        <v>330</v>
      </c>
      <c r="E54" s="14" t="n">
        <v>3960</v>
      </c>
      <c r="F54" s="15" t="n">
        <v>0.27</v>
      </c>
      <c r="G54" s="36" t="n">
        <f aca="false">D54*F54</f>
        <v>89.1</v>
      </c>
      <c r="H54" s="16" t="n">
        <f aca="false">Proposta!$F$22</f>
        <v>0</v>
      </c>
      <c r="I54" s="17" t="n">
        <f aca="false">F54-F54*H54</f>
        <v>0.27</v>
      </c>
      <c r="J54" s="18" t="n">
        <f aca="false">D54*I54</f>
        <v>89.1</v>
      </c>
      <c r="K54" s="18" t="n">
        <f aca="false">J54*12</f>
        <v>1069.2</v>
      </c>
      <c r="L54" s="19"/>
      <c r="M54" s="20"/>
    </row>
    <row r="55" customFormat="false" ht="14.5" hidden="false" customHeight="false" outlineLevel="0" collapsed="false">
      <c r="A55" s="10"/>
      <c r="B55" s="11"/>
      <c r="C55" s="12" t="s">
        <v>20</v>
      </c>
      <c r="D55" s="13" t="n">
        <f aca="false">E55/12</f>
        <v>360</v>
      </c>
      <c r="E55" s="14" t="n">
        <v>4320</v>
      </c>
      <c r="F55" s="15" t="n">
        <v>0.57</v>
      </c>
      <c r="G55" s="36" t="n">
        <f aca="false">D55*F55</f>
        <v>205.2</v>
      </c>
      <c r="H55" s="16" t="n">
        <f aca="false">Proposta!$F$22</f>
        <v>0</v>
      </c>
      <c r="I55" s="17" t="n">
        <f aca="false">F55-F55*H55</f>
        <v>0.57</v>
      </c>
      <c r="J55" s="18" t="n">
        <f aca="false">D55*I55</f>
        <v>205.2</v>
      </c>
      <c r="K55" s="18" t="n">
        <f aca="false">J55*12</f>
        <v>2462.4</v>
      </c>
      <c r="L55" s="19"/>
      <c r="M55" s="20"/>
    </row>
    <row r="56" customFormat="false" ht="14.5" hidden="false" customHeight="false" outlineLevel="0" collapsed="false">
      <c r="A56" s="10"/>
      <c r="B56" s="11" t="s">
        <v>21</v>
      </c>
      <c r="C56" s="12" t="s">
        <v>16</v>
      </c>
      <c r="D56" s="13" t="n">
        <f aca="false">E56/12</f>
        <v>15</v>
      </c>
      <c r="E56" s="14" t="n">
        <v>180</v>
      </c>
      <c r="F56" s="15" t="n">
        <v>2.54</v>
      </c>
      <c r="G56" s="36" t="n">
        <f aca="false">D56*F56</f>
        <v>38.1</v>
      </c>
      <c r="H56" s="16" t="n">
        <f aca="false">Proposta!$F$24</f>
        <v>0</v>
      </c>
      <c r="I56" s="17" t="n">
        <f aca="false">F56-F56*H56</f>
        <v>2.54</v>
      </c>
      <c r="J56" s="18" t="n">
        <f aca="false">D56*I56</f>
        <v>38.1</v>
      </c>
      <c r="K56" s="18" t="n">
        <f aca="false">J56*12</f>
        <v>457.2</v>
      </c>
      <c r="L56" s="19"/>
      <c r="M56" s="20"/>
    </row>
    <row r="57" customFormat="false" ht="14.5" hidden="false" customHeight="false" outlineLevel="0" collapsed="false">
      <c r="A57" s="10"/>
      <c r="B57" s="11"/>
      <c r="C57" s="12" t="s">
        <v>22</v>
      </c>
      <c r="D57" s="13" t="n">
        <f aca="false">E57/12</f>
        <v>30</v>
      </c>
      <c r="E57" s="14" t="n">
        <v>360</v>
      </c>
      <c r="F57" s="15" t="n">
        <v>1.66</v>
      </c>
      <c r="G57" s="36" t="n">
        <f aca="false">D57*F57</f>
        <v>49.8</v>
      </c>
      <c r="H57" s="16" t="n">
        <f aca="false">Proposta!$F$24</f>
        <v>0</v>
      </c>
      <c r="I57" s="17" t="n">
        <f aca="false">F57-F57*H57</f>
        <v>1.66</v>
      </c>
      <c r="J57" s="18" t="n">
        <f aca="false">D57*I57</f>
        <v>49.8</v>
      </c>
      <c r="K57" s="18" t="n">
        <f aca="false">J57*12</f>
        <v>597.6</v>
      </c>
      <c r="L57" s="19"/>
      <c r="M57" s="20"/>
    </row>
    <row r="58" customFormat="false" ht="15" hidden="false" customHeight="true" outlineLevel="0" collapsed="false">
      <c r="A58" s="37" t="s">
        <v>66</v>
      </c>
      <c r="B58" s="11" t="s">
        <v>15</v>
      </c>
      <c r="C58" s="12" t="s">
        <v>16</v>
      </c>
      <c r="D58" s="13" t="n">
        <f aca="false">E58/12</f>
        <v>280</v>
      </c>
      <c r="E58" s="14" t="n">
        <v>3360</v>
      </c>
      <c r="F58" s="15" t="n">
        <v>0.08</v>
      </c>
      <c r="G58" s="36" t="n">
        <f aca="false">D58*F58</f>
        <v>22.4</v>
      </c>
      <c r="H58" s="16" t="n">
        <f aca="false">Proposta!$F$20</f>
        <v>0</v>
      </c>
      <c r="I58" s="17" t="n">
        <f aca="false">F58-F58*H58</f>
        <v>0.08</v>
      </c>
      <c r="J58" s="18" t="n">
        <f aca="false">D58*I58</f>
        <v>22.4</v>
      </c>
      <c r="K58" s="18" t="n">
        <f aca="false">J58*12</f>
        <v>268.8</v>
      </c>
      <c r="L58" s="19" t="n">
        <f aca="false">SUM(J58:J63)</f>
        <v>243.55</v>
      </c>
      <c r="M58" s="20" t="n">
        <f aca="false">SUM(K58:K63)</f>
        <v>2922.6</v>
      </c>
    </row>
    <row r="59" customFormat="false" ht="14.5" hidden="false" customHeight="false" outlineLevel="0" collapsed="false">
      <c r="A59" s="37"/>
      <c r="B59" s="11"/>
      <c r="C59" s="12" t="s">
        <v>17</v>
      </c>
      <c r="D59" s="13" t="n">
        <f aca="false">E59/12</f>
        <v>330</v>
      </c>
      <c r="E59" s="14" t="n">
        <v>3960</v>
      </c>
      <c r="F59" s="15" t="n">
        <v>0.26</v>
      </c>
      <c r="G59" s="36" t="n">
        <f aca="false">D59*F59</f>
        <v>85.8</v>
      </c>
      <c r="H59" s="16" t="n">
        <f aca="false">Proposta!$F$20</f>
        <v>0</v>
      </c>
      <c r="I59" s="17" t="n">
        <f aca="false">F59-F59*H59</f>
        <v>0.26</v>
      </c>
      <c r="J59" s="18" t="n">
        <f aca="false">D59*I59</f>
        <v>85.8</v>
      </c>
      <c r="K59" s="18" t="n">
        <f aca="false">J59*12</f>
        <v>1029.6</v>
      </c>
      <c r="L59" s="19"/>
      <c r="M59" s="20"/>
    </row>
    <row r="60" customFormat="false" ht="14.5" hidden="false" customHeight="false" outlineLevel="0" collapsed="false">
      <c r="A60" s="37"/>
      <c r="B60" s="11" t="s">
        <v>18</v>
      </c>
      <c r="C60" s="12" t="s">
        <v>19</v>
      </c>
      <c r="D60" s="13" t="n">
        <f aca="false">E60/12</f>
        <v>125</v>
      </c>
      <c r="E60" s="14" t="n">
        <v>1500</v>
      </c>
      <c r="F60" s="15" t="n">
        <v>0.27</v>
      </c>
      <c r="G60" s="36" t="n">
        <f aca="false">D60*F60</f>
        <v>33.75</v>
      </c>
      <c r="H60" s="16" t="n">
        <f aca="false">Proposta!$F$22</f>
        <v>0</v>
      </c>
      <c r="I60" s="17" t="n">
        <f aca="false">F60-F60*H60</f>
        <v>0.27</v>
      </c>
      <c r="J60" s="18" t="n">
        <f aca="false">D60*I60</f>
        <v>33.75</v>
      </c>
      <c r="K60" s="18" t="n">
        <f aca="false">J60*12</f>
        <v>405</v>
      </c>
      <c r="L60" s="19"/>
      <c r="M60" s="20"/>
    </row>
    <row r="61" customFormat="false" ht="14.5" hidden="false" customHeight="false" outlineLevel="0" collapsed="false">
      <c r="A61" s="37"/>
      <c r="B61" s="11"/>
      <c r="C61" s="12" t="s">
        <v>20</v>
      </c>
      <c r="D61" s="13" t="n">
        <f aca="false">E61/12</f>
        <v>90</v>
      </c>
      <c r="E61" s="14" t="n">
        <v>1080</v>
      </c>
      <c r="F61" s="15" t="n">
        <v>0.57</v>
      </c>
      <c r="G61" s="36" t="n">
        <f aca="false">D61*F61</f>
        <v>51.3</v>
      </c>
      <c r="H61" s="16" t="n">
        <f aca="false">Proposta!$F$22</f>
        <v>0</v>
      </c>
      <c r="I61" s="17" t="n">
        <f aca="false">F61-F61*H61</f>
        <v>0.57</v>
      </c>
      <c r="J61" s="18" t="n">
        <f aca="false">D61*I61</f>
        <v>51.3</v>
      </c>
      <c r="K61" s="18" t="n">
        <f aca="false">J61*12</f>
        <v>615.6</v>
      </c>
      <c r="L61" s="19"/>
      <c r="M61" s="20"/>
    </row>
    <row r="62" customFormat="false" ht="14.5" hidden="false" customHeight="false" outlineLevel="0" collapsed="false">
      <c r="A62" s="37"/>
      <c r="B62" s="11" t="s">
        <v>21</v>
      </c>
      <c r="C62" s="12" t="s">
        <v>16</v>
      </c>
      <c r="D62" s="13" t="n">
        <f aca="false">E62/12</f>
        <v>10</v>
      </c>
      <c r="E62" s="14" t="n">
        <v>120</v>
      </c>
      <c r="F62" s="15" t="n">
        <v>2.54</v>
      </c>
      <c r="G62" s="36" t="n">
        <f aca="false">D62*F62</f>
        <v>25.4</v>
      </c>
      <c r="H62" s="16" t="n">
        <f aca="false">Proposta!$F$24</f>
        <v>0</v>
      </c>
      <c r="I62" s="17" t="n">
        <f aca="false">F62-F62*H62</f>
        <v>2.54</v>
      </c>
      <c r="J62" s="18" t="n">
        <f aca="false">D62*I62</f>
        <v>25.4</v>
      </c>
      <c r="K62" s="18" t="n">
        <f aca="false">J62*12</f>
        <v>304.8</v>
      </c>
      <c r="L62" s="19"/>
      <c r="M62" s="20"/>
    </row>
    <row r="63" customFormat="false" ht="14.5" hidden="false" customHeight="false" outlineLevel="0" collapsed="false">
      <c r="A63" s="37"/>
      <c r="B63" s="11"/>
      <c r="C63" s="12" t="s">
        <v>22</v>
      </c>
      <c r="D63" s="13" t="n">
        <f aca="false">E63/12</f>
        <v>15</v>
      </c>
      <c r="E63" s="14" t="n">
        <v>180</v>
      </c>
      <c r="F63" s="15" t="n">
        <v>1.66</v>
      </c>
      <c r="G63" s="36" t="n">
        <f aca="false">D63*F63</f>
        <v>24.9</v>
      </c>
      <c r="H63" s="16" t="n">
        <f aca="false">Proposta!$F$24</f>
        <v>0</v>
      </c>
      <c r="I63" s="17" t="n">
        <f aca="false">F63-F63*H63</f>
        <v>1.66</v>
      </c>
      <c r="J63" s="18" t="n">
        <f aca="false">D63*I63</f>
        <v>24.9</v>
      </c>
      <c r="K63" s="18" t="n">
        <f aca="false">J63*12</f>
        <v>298.8</v>
      </c>
      <c r="L63" s="19"/>
      <c r="M63" s="20"/>
    </row>
    <row r="64" customFormat="false" ht="14.5" hidden="false" customHeight="false" outlineLevel="0" collapsed="false">
      <c r="A64" s="10" t="s">
        <v>67</v>
      </c>
      <c r="B64" s="11" t="s">
        <v>15</v>
      </c>
      <c r="C64" s="12" t="s">
        <v>16</v>
      </c>
      <c r="D64" s="13" t="n">
        <f aca="false">E64/12</f>
        <v>500</v>
      </c>
      <c r="E64" s="14" t="n">
        <v>6000</v>
      </c>
      <c r="F64" s="15" t="n">
        <v>0.08</v>
      </c>
      <c r="G64" s="36" t="n">
        <f aca="false">D64*F64</f>
        <v>40</v>
      </c>
      <c r="H64" s="16" t="n">
        <f aca="false">Proposta!$F$20</f>
        <v>0</v>
      </c>
      <c r="I64" s="17" t="n">
        <f aca="false">F64-F64*H64</f>
        <v>0.08</v>
      </c>
      <c r="J64" s="18" t="n">
        <f aca="false">D64*I64</f>
        <v>40</v>
      </c>
      <c r="K64" s="18" t="n">
        <f aca="false">J64*12</f>
        <v>480</v>
      </c>
      <c r="L64" s="19" t="n">
        <f aca="false">SUM(J64:J69)</f>
        <v>449.6</v>
      </c>
      <c r="M64" s="20" t="n">
        <f aca="false">SUM(K64:K69)</f>
        <v>5395.2</v>
      </c>
    </row>
    <row r="65" customFormat="false" ht="14.5" hidden="false" customHeight="false" outlineLevel="0" collapsed="false">
      <c r="A65" s="10"/>
      <c r="B65" s="11"/>
      <c r="C65" s="12" t="s">
        <v>17</v>
      </c>
      <c r="D65" s="13" t="n">
        <f aca="false">E65/12</f>
        <v>250</v>
      </c>
      <c r="E65" s="14" t="n">
        <v>3000</v>
      </c>
      <c r="F65" s="15" t="n">
        <v>0.26</v>
      </c>
      <c r="G65" s="36" t="n">
        <f aca="false">D65*F65</f>
        <v>65</v>
      </c>
      <c r="H65" s="16" t="n">
        <f aca="false">Proposta!$F$20</f>
        <v>0</v>
      </c>
      <c r="I65" s="17" t="n">
        <f aca="false">F65-F65*H65</f>
        <v>0.26</v>
      </c>
      <c r="J65" s="18" t="n">
        <f aca="false">D65*I65</f>
        <v>65</v>
      </c>
      <c r="K65" s="18" t="n">
        <f aca="false">J65*12</f>
        <v>780</v>
      </c>
      <c r="L65" s="19"/>
      <c r="M65" s="20"/>
    </row>
    <row r="66" customFormat="false" ht="14.5" hidden="false" customHeight="false" outlineLevel="0" collapsed="false">
      <c r="A66" s="10"/>
      <c r="B66" s="11" t="s">
        <v>18</v>
      </c>
      <c r="C66" s="12" t="s">
        <v>19</v>
      </c>
      <c r="D66" s="13" t="n">
        <f aca="false">E66/12</f>
        <v>330</v>
      </c>
      <c r="E66" s="14" t="n">
        <v>3960</v>
      </c>
      <c r="F66" s="15" t="n">
        <v>0.27</v>
      </c>
      <c r="G66" s="36" t="n">
        <f aca="false">D66*F66</f>
        <v>89.1</v>
      </c>
      <c r="H66" s="16" t="n">
        <f aca="false">Proposta!$F$22</f>
        <v>0</v>
      </c>
      <c r="I66" s="17" t="n">
        <f aca="false">F66-F66*H66</f>
        <v>0.27</v>
      </c>
      <c r="J66" s="18" t="n">
        <f aca="false">D66*I66</f>
        <v>89.1</v>
      </c>
      <c r="K66" s="18" t="n">
        <f aca="false">J66*12</f>
        <v>1069.2</v>
      </c>
      <c r="L66" s="19"/>
      <c r="M66" s="20"/>
    </row>
    <row r="67" customFormat="false" ht="14.5" hidden="false" customHeight="false" outlineLevel="0" collapsed="false">
      <c r="A67" s="10"/>
      <c r="B67" s="11"/>
      <c r="C67" s="12" t="s">
        <v>20</v>
      </c>
      <c r="D67" s="13" t="n">
        <f aca="false">E67/12</f>
        <v>360</v>
      </c>
      <c r="E67" s="14" t="n">
        <v>4320</v>
      </c>
      <c r="F67" s="15" t="n">
        <v>0.57</v>
      </c>
      <c r="G67" s="36" t="n">
        <f aca="false">D67*F67</f>
        <v>205.2</v>
      </c>
      <c r="H67" s="16" t="n">
        <f aca="false">Proposta!$F$22</f>
        <v>0</v>
      </c>
      <c r="I67" s="17" t="n">
        <f aca="false">F67-F67*H67</f>
        <v>0.57</v>
      </c>
      <c r="J67" s="18" t="n">
        <f aca="false">D67*I67</f>
        <v>205.2</v>
      </c>
      <c r="K67" s="18" t="n">
        <f aca="false">J67*12</f>
        <v>2462.4</v>
      </c>
      <c r="L67" s="19"/>
      <c r="M67" s="20"/>
    </row>
    <row r="68" customFormat="false" ht="14.5" hidden="false" customHeight="false" outlineLevel="0" collapsed="false">
      <c r="A68" s="10"/>
      <c r="B68" s="11" t="s">
        <v>21</v>
      </c>
      <c r="C68" s="12" t="s">
        <v>16</v>
      </c>
      <c r="D68" s="13" t="n">
        <f aca="false">E68/12</f>
        <v>10</v>
      </c>
      <c r="E68" s="14" t="n">
        <v>120</v>
      </c>
      <c r="F68" s="15" t="n">
        <v>2.54</v>
      </c>
      <c r="G68" s="36" t="n">
        <f aca="false">D68*F68</f>
        <v>25.4</v>
      </c>
      <c r="H68" s="16" t="n">
        <f aca="false">Proposta!$F$24</f>
        <v>0</v>
      </c>
      <c r="I68" s="17" t="n">
        <f aca="false">F68-F68*H68</f>
        <v>2.54</v>
      </c>
      <c r="J68" s="18" t="n">
        <f aca="false">D68*I68</f>
        <v>25.4</v>
      </c>
      <c r="K68" s="18" t="n">
        <f aca="false">J68*12</f>
        <v>304.8</v>
      </c>
      <c r="L68" s="19"/>
      <c r="M68" s="20"/>
    </row>
    <row r="69" customFormat="false" ht="14.5" hidden="false" customHeight="false" outlineLevel="0" collapsed="false">
      <c r="A69" s="10"/>
      <c r="B69" s="11"/>
      <c r="C69" s="12" t="s">
        <v>22</v>
      </c>
      <c r="D69" s="13" t="n">
        <f aca="false">E69/12</f>
        <v>15</v>
      </c>
      <c r="E69" s="14" t="n">
        <v>180</v>
      </c>
      <c r="F69" s="15" t="n">
        <v>1.66</v>
      </c>
      <c r="G69" s="36" t="n">
        <f aca="false">D69*F69</f>
        <v>24.9</v>
      </c>
      <c r="H69" s="16" t="n">
        <f aca="false">Proposta!$F$24</f>
        <v>0</v>
      </c>
      <c r="I69" s="17" t="n">
        <f aca="false">F69-F69*H69</f>
        <v>1.66</v>
      </c>
      <c r="J69" s="18" t="n">
        <f aca="false">D69*I69</f>
        <v>24.9</v>
      </c>
      <c r="K69" s="18" t="n">
        <f aca="false">J69*12</f>
        <v>298.8</v>
      </c>
      <c r="L69" s="19"/>
      <c r="M69" s="20"/>
    </row>
    <row r="70" customFormat="false" ht="15" hidden="false" customHeight="true" outlineLevel="0" collapsed="false">
      <c r="A70" s="37" t="s">
        <v>68</v>
      </c>
      <c r="B70" s="11" t="s">
        <v>15</v>
      </c>
      <c r="C70" s="12" t="s">
        <v>16</v>
      </c>
      <c r="D70" s="13" t="n">
        <f aca="false">E70/12</f>
        <v>280</v>
      </c>
      <c r="E70" s="14" t="n">
        <v>3360</v>
      </c>
      <c r="F70" s="15" t="n">
        <v>0.08</v>
      </c>
      <c r="G70" s="36" t="n">
        <f aca="false">D70*F70</f>
        <v>22.4</v>
      </c>
      <c r="H70" s="16" t="n">
        <f aca="false">Proposta!$F$20</f>
        <v>0</v>
      </c>
      <c r="I70" s="17" t="n">
        <f aca="false">F70-F70*H70</f>
        <v>0.08</v>
      </c>
      <c r="J70" s="18" t="n">
        <f aca="false">D70*I70</f>
        <v>22.4</v>
      </c>
      <c r="K70" s="18" t="n">
        <f aca="false">J70*12</f>
        <v>268.8</v>
      </c>
      <c r="L70" s="19" t="n">
        <f aca="false">SUM(J70:J75)</f>
        <v>243.55</v>
      </c>
      <c r="M70" s="20" t="n">
        <f aca="false">SUM(K70:K75)</f>
        <v>2922.6</v>
      </c>
    </row>
    <row r="71" customFormat="false" ht="14.5" hidden="false" customHeight="false" outlineLevel="0" collapsed="false">
      <c r="A71" s="37"/>
      <c r="B71" s="11"/>
      <c r="C71" s="12" t="s">
        <v>17</v>
      </c>
      <c r="D71" s="13" t="n">
        <f aca="false">E71/12</f>
        <v>330</v>
      </c>
      <c r="E71" s="14" t="n">
        <v>3960</v>
      </c>
      <c r="F71" s="15" t="n">
        <v>0.26</v>
      </c>
      <c r="G71" s="36" t="n">
        <f aca="false">D71*F71</f>
        <v>85.8</v>
      </c>
      <c r="H71" s="16" t="n">
        <f aca="false">Proposta!$F$20</f>
        <v>0</v>
      </c>
      <c r="I71" s="17" t="n">
        <f aca="false">F71-F71*H71</f>
        <v>0.26</v>
      </c>
      <c r="J71" s="18" t="n">
        <f aca="false">D71*I71</f>
        <v>85.8</v>
      </c>
      <c r="K71" s="18" t="n">
        <f aca="false">J71*12</f>
        <v>1029.6</v>
      </c>
      <c r="L71" s="19"/>
      <c r="M71" s="20"/>
    </row>
    <row r="72" customFormat="false" ht="14.5" hidden="false" customHeight="false" outlineLevel="0" collapsed="false">
      <c r="A72" s="37"/>
      <c r="B72" s="11" t="s">
        <v>18</v>
      </c>
      <c r="C72" s="12" t="s">
        <v>19</v>
      </c>
      <c r="D72" s="13" t="n">
        <f aca="false">E72/12</f>
        <v>125</v>
      </c>
      <c r="E72" s="14" t="n">
        <v>1500</v>
      </c>
      <c r="F72" s="15" t="n">
        <v>0.27</v>
      </c>
      <c r="G72" s="36" t="n">
        <f aca="false">D72*F72</f>
        <v>33.75</v>
      </c>
      <c r="H72" s="16" t="n">
        <f aca="false">Proposta!$F$22</f>
        <v>0</v>
      </c>
      <c r="I72" s="17" t="n">
        <f aca="false">F72-F72*H72</f>
        <v>0.27</v>
      </c>
      <c r="J72" s="18" t="n">
        <f aca="false">D72*I72</f>
        <v>33.75</v>
      </c>
      <c r="K72" s="18" t="n">
        <f aca="false">J72*12</f>
        <v>405</v>
      </c>
      <c r="L72" s="19"/>
      <c r="M72" s="20"/>
    </row>
    <row r="73" customFormat="false" ht="14.5" hidden="false" customHeight="false" outlineLevel="0" collapsed="false">
      <c r="A73" s="37"/>
      <c r="B73" s="11"/>
      <c r="C73" s="12" t="s">
        <v>20</v>
      </c>
      <c r="D73" s="13" t="n">
        <f aca="false">E73/12</f>
        <v>90</v>
      </c>
      <c r="E73" s="14" t="n">
        <v>1080</v>
      </c>
      <c r="F73" s="15" t="n">
        <v>0.57</v>
      </c>
      <c r="G73" s="36" t="n">
        <f aca="false">D73*F73</f>
        <v>51.3</v>
      </c>
      <c r="H73" s="16" t="n">
        <f aca="false">Proposta!$F$22</f>
        <v>0</v>
      </c>
      <c r="I73" s="17" t="n">
        <f aca="false">F73-F73*H73</f>
        <v>0.57</v>
      </c>
      <c r="J73" s="18" t="n">
        <f aca="false">D73*I73</f>
        <v>51.3</v>
      </c>
      <c r="K73" s="18" t="n">
        <f aca="false">J73*12</f>
        <v>615.6</v>
      </c>
      <c r="L73" s="19"/>
      <c r="M73" s="20"/>
    </row>
    <row r="74" customFormat="false" ht="14.5" hidden="false" customHeight="false" outlineLevel="0" collapsed="false">
      <c r="A74" s="37"/>
      <c r="B74" s="11" t="s">
        <v>21</v>
      </c>
      <c r="C74" s="12" t="s">
        <v>16</v>
      </c>
      <c r="D74" s="13" t="n">
        <f aca="false">E74/12</f>
        <v>10</v>
      </c>
      <c r="E74" s="14" t="n">
        <v>120</v>
      </c>
      <c r="F74" s="15" t="n">
        <v>2.54</v>
      </c>
      <c r="G74" s="36" t="n">
        <f aca="false">D74*F74</f>
        <v>25.4</v>
      </c>
      <c r="H74" s="16" t="n">
        <f aca="false">Proposta!$F$24</f>
        <v>0</v>
      </c>
      <c r="I74" s="17" t="n">
        <f aca="false">F74-F74*H74</f>
        <v>2.54</v>
      </c>
      <c r="J74" s="18" t="n">
        <f aca="false">D74*I74</f>
        <v>25.4</v>
      </c>
      <c r="K74" s="18" t="n">
        <f aca="false">J74*12</f>
        <v>304.8</v>
      </c>
      <c r="L74" s="19"/>
      <c r="M74" s="20"/>
    </row>
    <row r="75" customFormat="false" ht="14.5" hidden="false" customHeight="false" outlineLevel="0" collapsed="false">
      <c r="A75" s="37"/>
      <c r="B75" s="11"/>
      <c r="C75" s="12" t="s">
        <v>22</v>
      </c>
      <c r="D75" s="13" t="n">
        <f aca="false">E75/12</f>
        <v>15</v>
      </c>
      <c r="E75" s="14" t="n">
        <v>180</v>
      </c>
      <c r="F75" s="15" t="n">
        <v>1.66</v>
      </c>
      <c r="G75" s="36" t="n">
        <f aca="false">D75*F75</f>
        <v>24.9</v>
      </c>
      <c r="H75" s="16" t="n">
        <f aca="false">Proposta!$F$24</f>
        <v>0</v>
      </c>
      <c r="I75" s="17" t="n">
        <f aca="false">F75-F75*H75</f>
        <v>1.66</v>
      </c>
      <c r="J75" s="18" t="n">
        <f aca="false">D75*I75</f>
        <v>24.9</v>
      </c>
      <c r="K75" s="18" t="n">
        <f aca="false">J75*12</f>
        <v>298.8</v>
      </c>
      <c r="L75" s="19"/>
      <c r="M75" s="20"/>
    </row>
    <row r="76" customFormat="false" ht="15" hidden="false" customHeight="true" outlineLevel="0" collapsed="false">
      <c r="A76" s="37" t="s">
        <v>69</v>
      </c>
      <c r="B76" s="11" t="s">
        <v>15</v>
      </c>
      <c r="C76" s="12" t="s">
        <v>16</v>
      </c>
      <c r="D76" s="13" t="n">
        <f aca="false">E76/12</f>
        <v>280</v>
      </c>
      <c r="E76" s="14" t="n">
        <v>3360</v>
      </c>
      <c r="F76" s="15" t="n">
        <v>0.08</v>
      </c>
      <c r="G76" s="36" t="n">
        <f aca="false">D76*F76</f>
        <v>22.4</v>
      </c>
      <c r="H76" s="16" t="n">
        <f aca="false">Proposta!$F$20</f>
        <v>0</v>
      </c>
      <c r="I76" s="17" t="n">
        <f aca="false">F76-F76*H76</f>
        <v>0.08</v>
      </c>
      <c r="J76" s="18" t="n">
        <f aca="false">D76*I76</f>
        <v>22.4</v>
      </c>
      <c r="K76" s="18" t="n">
        <f aca="false">J76*12</f>
        <v>268.8</v>
      </c>
      <c r="L76" s="19" t="n">
        <f aca="false">SUM(J76:J81)</f>
        <v>243.55</v>
      </c>
      <c r="M76" s="20" t="n">
        <f aca="false">SUM(K76:K81)</f>
        <v>2922.6</v>
      </c>
    </row>
    <row r="77" customFormat="false" ht="14.5" hidden="false" customHeight="false" outlineLevel="0" collapsed="false">
      <c r="A77" s="37"/>
      <c r="B77" s="11"/>
      <c r="C77" s="12" t="s">
        <v>17</v>
      </c>
      <c r="D77" s="13" t="n">
        <f aca="false">E77/12</f>
        <v>330</v>
      </c>
      <c r="E77" s="14" t="n">
        <v>3960</v>
      </c>
      <c r="F77" s="15" t="n">
        <v>0.26</v>
      </c>
      <c r="G77" s="36" t="n">
        <f aca="false">D77*F77</f>
        <v>85.8</v>
      </c>
      <c r="H77" s="16" t="n">
        <f aca="false">Proposta!$F$20</f>
        <v>0</v>
      </c>
      <c r="I77" s="17" t="n">
        <f aca="false">F77-F77*H77</f>
        <v>0.26</v>
      </c>
      <c r="J77" s="18" t="n">
        <f aca="false">D77*I77</f>
        <v>85.8</v>
      </c>
      <c r="K77" s="18" t="n">
        <f aca="false">J77*12</f>
        <v>1029.6</v>
      </c>
      <c r="L77" s="19"/>
      <c r="M77" s="20"/>
    </row>
    <row r="78" customFormat="false" ht="14.5" hidden="false" customHeight="false" outlineLevel="0" collapsed="false">
      <c r="A78" s="37"/>
      <c r="B78" s="11" t="s">
        <v>18</v>
      </c>
      <c r="C78" s="12" t="s">
        <v>19</v>
      </c>
      <c r="D78" s="13" t="n">
        <f aca="false">E78/12</f>
        <v>125</v>
      </c>
      <c r="E78" s="14" t="n">
        <v>1500</v>
      </c>
      <c r="F78" s="15" t="n">
        <v>0.27</v>
      </c>
      <c r="G78" s="36" t="n">
        <f aca="false">D78*F78</f>
        <v>33.75</v>
      </c>
      <c r="H78" s="16" t="n">
        <f aca="false">Proposta!$F$22</f>
        <v>0</v>
      </c>
      <c r="I78" s="17" t="n">
        <f aca="false">F78-F78*H78</f>
        <v>0.27</v>
      </c>
      <c r="J78" s="18" t="n">
        <f aca="false">D78*I78</f>
        <v>33.75</v>
      </c>
      <c r="K78" s="18" t="n">
        <f aca="false">J78*12</f>
        <v>405</v>
      </c>
      <c r="L78" s="19"/>
      <c r="M78" s="20"/>
    </row>
    <row r="79" customFormat="false" ht="14.5" hidden="false" customHeight="false" outlineLevel="0" collapsed="false">
      <c r="A79" s="37"/>
      <c r="B79" s="11"/>
      <c r="C79" s="12" t="s">
        <v>20</v>
      </c>
      <c r="D79" s="13" t="n">
        <f aca="false">E79/12</f>
        <v>90</v>
      </c>
      <c r="E79" s="14" t="n">
        <v>1080</v>
      </c>
      <c r="F79" s="15" t="n">
        <v>0.57</v>
      </c>
      <c r="G79" s="36" t="n">
        <f aca="false">D79*F79</f>
        <v>51.3</v>
      </c>
      <c r="H79" s="16" t="n">
        <f aca="false">Proposta!$F$22</f>
        <v>0</v>
      </c>
      <c r="I79" s="17" t="n">
        <f aca="false">F79-F79*H79</f>
        <v>0.57</v>
      </c>
      <c r="J79" s="18" t="n">
        <f aca="false">D79*I79</f>
        <v>51.3</v>
      </c>
      <c r="K79" s="18" t="n">
        <f aca="false">J79*12</f>
        <v>615.6</v>
      </c>
      <c r="L79" s="19"/>
      <c r="M79" s="20"/>
    </row>
    <row r="80" customFormat="false" ht="14.5" hidden="false" customHeight="false" outlineLevel="0" collapsed="false">
      <c r="A80" s="37"/>
      <c r="B80" s="11" t="s">
        <v>21</v>
      </c>
      <c r="C80" s="12" t="s">
        <v>16</v>
      </c>
      <c r="D80" s="13" t="n">
        <f aca="false">E80/12</f>
        <v>10</v>
      </c>
      <c r="E80" s="14" t="n">
        <v>120</v>
      </c>
      <c r="F80" s="15" t="n">
        <v>2.54</v>
      </c>
      <c r="G80" s="36" t="n">
        <f aca="false">D80*F80</f>
        <v>25.4</v>
      </c>
      <c r="H80" s="16" t="n">
        <f aca="false">Proposta!$F$24</f>
        <v>0</v>
      </c>
      <c r="I80" s="17" t="n">
        <f aca="false">F80-F80*H80</f>
        <v>2.54</v>
      </c>
      <c r="J80" s="18" t="n">
        <f aca="false">D80*I80</f>
        <v>25.4</v>
      </c>
      <c r="K80" s="18" t="n">
        <f aca="false">J80*12</f>
        <v>304.8</v>
      </c>
      <c r="L80" s="19"/>
      <c r="M80" s="20"/>
    </row>
    <row r="81" customFormat="false" ht="14.5" hidden="false" customHeight="false" outlineLevel="0" collapsed="false">
      <c r="A81" s="37"/>
      <c r="B81" s="11"/>
      <c r="C81" s="12" t="s">
        <v>22</v>
      </c>
      <c r="D81" s="13" t="n">
        <f aca="false">E81/12</f>
        <v>15</v>
      </c>
      <c r="E81" s="14" t="n">
        <v>180</v>
      </c>
      <c r="F81" s="15" t="n">
        <v>1.66</v>
      </c>
      <c r="G81" s="36" t="n">
        <f aca="false">D81*F81</f>
        <v>24.9</v>
      </c>
      <c r="H81" s="16" t="n">
        <f aca="false">Proposta!$F$24</f>
        <v>0</v>
      </c>
      <c r="I81" s="17" t="n">
        <f aca="false">F81-F81*H81</f>
        <v>1.66</v>
      </c>
      <c r="J81" s="18" t="n">
        <f aca="false">D81*I81</f>
        <v>24.9</v>
      </c>
      <c r="K81" s="18" t="n">
        <f aca="false">J81*12</f>
        <v>298.8</v>
      </c>
      <c r="L81" s="19"/>
      <c r="M81" s="20"/>
    </row>
    <row r="82" customFormat="false" ht="14.5" hidden="false" customHeight="false" outlineLevel="0" collapsed="false">
      <c r="A82" s="10" t="s">
        <v>70</v>
      </c>
      <c r="B82" s="11" t="s">
        <v>15</v>
      </c>
      <c r="C82" s="12" t="s">
        <v>16</v>
      </c>
      <c r="D82" s="13" t="n">
        <f aca="false">E82/12</f>
        <v>6600</v>
      </c>
      <c r="E82" s="14" t="n">
        <v>79200</v>
      </c>
      <c r="F82" s="15" t="n">
        <v>0.08</v>
      </c>
      <c r="G82" s="36" t="n">
        <f aca="false">D82*F82</f>
        <v>528</v>
      </c>
      <c r="H82" s="16" t="n">
        <f aca="false">Proposta!$F$20</f>
        <v>0</v>
      </c>
      <c r="I82" s="17" t="n">
        <f aca="false">F82-F82*H82</f>
        <v>0.08</v>
      </c>
      <c r="J82" s="18" t="n">
        <f aca="false">D82*I82</f>
        <v>528</v>
      </c>
      <c r="K82" s="18" t="n">
        <f aca="false">J82*12</f>
        <v>6336</v>
      </c>
      <c r="L82" s="19" t="n">
        <f aca="false">SUM(J82:J87)</f>
        <v>3025.4</v>
      </c>
      <c r="M82" s="20" t="n">
        <f aca="false">SUM(K82:K87)</f>
        <v>36304.8</v>
      </c>
    </row>
    <row r="83" customFormat="false" ht="14.5" hidden="false" customHeight="false" outlineLevel="0" collapsed="false">
      <c r="A83" s="10"/>
      <c r="B83" s="11"/>
      <c r="C83" s="12" t="s">
        <v>17</v>
      </c>
      <c r="D83" s="13" t="n">
        <f aca="false">E83/12</f>
        <v>6700</v>
      </c>
      <c r="E83" s="14" t="n">
        <v>80400</v>
      </c>
      <c r="F83" s="15" t="n">
        <v>0.26</v>
      </c>
      <c r="G83" s="36" t="n">
        <f aca="false">D83*F83</f>
        <v>1742</v>
      </c>
      <c r="H83" s="16" t="n">
        <f aca="false">Proposta!$F$20</f>
        <v>0</v>
      </c>
      <c r="I83" s="17" t="n">
        <f aca="false">F83-F83*H83</f>
        <v>0.26</v>
      </c>
      <c r="J83" s="18" t="n">
        <f aca="false">D83*I83</f>
        <v>1742</v>
      </c>
      <c r="K83" s="18" t="n">
        <f aca="false">J83*12</f>
        <v>20904</v>
      </c>
      <c r="L83" s="19"/>
      <c r="M83" s="20"/>
    </row>
    <row r="84" customFormat="false" ht="14.5" hidden="false" customHeight="false" outlineLevel="0" collapsed="false">
      <c r="A84" s="10"/>
      <c r="B84" s="11" t="s">
        <v>18</v>
      </c>
      <c r="C84" s="12" t="s">
        <v>19</v>
      </c>
      <c r="D84" s="13" t="n">
        <f aca="false">E84/12</f>
        <v>500</v>
      </c>
      <c r="E84" s="14" t="n">
        <v>6000</v>
      </c>
      <c r="F84" s="15" t="n">
        <v>0.27</v>
      </c>
      <c r="G84" s="36" t="n">
        <f aca="false">D84*F84</f>
        <v>135</v>
      </c>
      <c r="H84" s="16" t="n">
        <f aca="false">Proposta!$F$22</f>
        <v>0</v>
      </c>
      <c r="I84" s="17" t="n">
        <f aca="false">F84-F84*H84</f>
        <v>0.27</v>
      </c>
      <c r="J84" s="18" t="n">
        <f aca="false">D84*I84</f>
        <v>135</v>
      </c>
      <c r="K84" s="18" t="n">
        <f aca="false">J84*12</f>
        <v>1620</v>
      </c>
      <c r="L84" s="19"/>
      <c r="M84" s="20"/>
    </row>
    <row r="85" customFormat="false" ht="14.5" hidden="false" customHeight="false" outlineLevel="0" collapsed="false">
      <c r="A85" s="10"/>
      <c r="B85" s="11"/>
      <c r="C85" s="12" t="s">
        <v>20</v>
      </c>
      <c r="D85" s="13" t="n">
        <f aca="false">E85/12</f>
        <v>720</v>
      </c>
      <c r="E85" s="14" t="n">
        <v>8640</v>
      </c>
      <c r="F85" s="15" t="n">
        <v>0.57</v>
      </c>
      <c r="G85" s="36" t="n">
        <f aca="false">D85*F85</f>
        <v>410.4</v>
      </c>
      <c r="H85" s="16" t="n">
        <f aca="false">Proposta!$F$22</f>
        <v>0</v>
      </c>
      <c r="I85" s="17" t="n">
        <f aca="false">F85-F85*H85</f>
        <v>0.57</v>
      </c>
      <c r="J85" s="18" t="n">
        <f aca="false">D85*I85</f>
        <v>410.4</v>
      </c>
      <c r="K85" s="18" t="n">
        <f aca="false">J85*12</f>
        <v>4924.8</v>
      </c>
      <c r="L85" s="19"/>
      <c r="M85" s="20"/>
    </row>
    <row r="86" customFormat="false" ht="14.5" hidden="false" customHeight="false" outlineLevel="0" collapsed="false">
      <c r="A86" s="10"/>
      <c r="B86" s="11" t="s">
        <v>21</v>
      </c>
      <c r="C86" s="12" t="s">
        <v>16</v>
      </c>
      <c r="D86" s="13" t="n">
        <f aca="false">E86/12</f>
        <v>50</v>
      </c>
      <c r="E86" s="14" t="n">
        <v>600</v>
      </c>
      <c r="F86" s="15" t="n">
        <v>2.54</v>
      </c>
      <c r="G86" s="36" t="n">
        <f aca="false">D86*F86</f>
        <v>127</v>
      </c>
      <c r="H86" s="16" t="n">
        <f aca="false">Proposta!$F$24</f>
        <v>0</v>
      </c>
      <c r="I86" s="17" t="n">
        <f aca="false">F86-F86*H86</f>
        <v>2.54</v>
      </c>
      <c r="J86" s="18" t="n">
        <f aca="false">D86*I86</f>
        <v>127</v>
      </c>
      <c r="K86" s="18" t="n">
        <f aca="false">J86*12</f>
        <v>1524</v>
      </c>
      <c r="L86" s="19"/>
      <c r="M86" s="20"/>
    </row>
    <row r="87" customFormat="false" ht="14.5" hidden="false" customHeight="false" outlineLevel="0" collapsed="false">
      <c r="A87" s="10"/>
      <c r="B87" s="11"/>
      <c r="C87" s="12" t="s">
        <v>22</v>
      </c>
      <c r="D87" s="13" t="n">
        <f aca="false">E87/12</f>
        <v>50</v>
      </c>
      <c r="E87" s="14" t="n">
        <v>600</v>
      </c>
      <c r="F87" s="15" t="n">
        <v>1.66</v>
      </c>
      <c r="G87" s="36" t="n">
        <f aca="false">D87*F87</f>
        <v>83</v>
      </c>
      <c r="H87" s="16" t="n">
        <f aca="false">Proposta!$F$24</f>
        <v>0</v>
      </c>
      <c r="I87" s="17" t="n">
        <f aca="false">F87-F87*H87</f>
        <v>1.66</v>
      </c>
      <c r="J87" s="18" t="n">
        <f aca="false">D87*I87</f>
        <v>83</v>
      </c>
      <c r="K87" s="18" t="n">
        <f aca="false">J87*12</f>
        <v>996</v>
      </c>
      <c r="L87" s="19"/>
      <c r="M87" s="20"/>
    </row>
    <row r="88" customFormat="false" ht="15" hidden="false" customHeight="true" outlineLevel="0" collapsed="false">
      <c r="A88" s="37" t="s">
        <v>71</v>
      </c>
      <c r="B88" s="11" t="s">
        <v>15</v>
      </c>
      <c r="C88" s="12" t="s">
        <v>16</v>
      </c>
      <c r="D88" s="13" t="n">
        <f aca="false">E88/12</f>
        <v>280</v>
      </c>
      <c r="E88" s="14" t="n">
        <v>3360</v>
      </c>
      <c r="F88" s="15" t="n">
        <v>0.08</v>
      </c>
      <c r="G88" s="36" t="n">
        <f aca="false">D88*F88</f>
        <v>22.4</v>
      </c>
      <c r="H88" s="16" t="n">
        <f aca="false">Proposta!$F$20</f>
        <v>0</v>
      </c>
      <c r="I88" s="17" t="n">
        <f aca="false">F88-F88*H88</f>
        <v>0.08</v>
      </c>
      <c r="J88" s="18" t="n">
        <f aca="false">D88*I88</f>
        <v>22.4</v>
      </c>
      <c r="K88" s="18" t="n">
        <f aca="false">J88*12</f>
        <v>268.8</v>
      </c>
      <c r="L88" s="19" t="n">
        <f aca="false">SUM(J88:J93)</f>
        <v>243.55</v>
      </c>
      <c r="M88" s="20" t="n">
        <f aca="false">SUM(K88:K93)</f>
        <v>2922.6</v>
      </c>
    </row>
    <row r="89" customFormat="false" ht="14.5" hidden="false" customHeight="false" outlineLevel="0" collapsed="false">
      <c r="A89" s="37"/>
      <c r="B89" s="11"/>
      <c r="C89" s="12" t="s">
        <v>17</v>
      </c>
      <c r="D89" s="13" t="n">
        <f aca="false">E89/12</f>
        <v>330</v>
      </c>
      <c r="E89" s="14" t="n">
        <v>3960</v>
      </c>
      <c r="F89" s="15" t="n">
        <v>0.26</v>
      </c>
      <c r="G89" s="36" t="n">
        <f aca="false">D89*F89</f>
        <v>85.8</v>
      </c>
      <c r="H89" s="16" t="n">
        <f aca="false">Proposta!$F$20</f>
        <v>0</v>
      </c>
      <c r="I89" s="17" t="n">
        <f aca="false">F89-F89*H89</f>
        <v>0.26</v>
      </c>
      <c r="J89" s="18" t="n">
        <f aca="false">D89*I89</f>
        <v>85.8</v>
      </c>
      <c r="K89" s="18" t="n">
        <f aca="false">J89*12</f>
        <v>1029.6</v>
      </c>
      <c r="L89" s="19"/>
      <c r="M89" s="20"/>
    </row>
    <row r="90" customFormat="false" ht="14.5" hidden="false" customHeight="false" outlineLevel="0" collapsed="false">
      <c r="A90" s="37"/>
      <c r="B90" s="11" t="s">
        <v>18</v>
      </c>
      <c r="C90" s="12" t="s">
        <v>19</v>
      </c>
      <c r="D90" s="13" t="n">
        <f aca="false">E90/12</f>
        <v>125</v>
      </c>
      <c r="E90" s="14" t="n">
        <v>1500</v>
      </c>
      <c r="F90" s="15" t="n">
        <v>0.27</v>
      </c>
      <c r="G90" s="36" t="n">
        <f aca="false">D90*F90</f>
        <v>33.75</v>
      </c>
      <c r="H90" s="16" t="n">
        <f aca="false">Proposta!$F$22</f>
        <v>0</v>
      </c>
      <c r="I90" s="17" t="n">
        <f aca="false">F90-F90*H90</f>
        <v>0.27</v>
      </c>
      <c r="J90" s="18" t="n">
        <f aca="false">D90*I90</f>
        <v>33.75</v>
      </c>
      <c r="K90" s="18" t="n">
        <f aca="false">J90*12</f>
        <v>405</v>
      </c>
      <c r="L90" s="19"/>
      <c r="M90" s="20"/>
    </row>
    <row r="91" customFormat="false" ht="14.5" hidden="false" customHeight="false" outlineLevel="0" collapsed="false">
      <c r="A91" s="37"/>
      <c r="B91" s="11"/>
      <c r="C91" s="12" t="s">
        <v>20</v>
      </c>
      <c r="D91" s="13" t="n">
        <f aca="false">E91/12</f>
        <v>90</v>
      </c>
      <c r="E91" s="14" t="n">
        <v>1080</v>
      </c>
      <c r="F91" s="15" t="n">
        <v>0.57</v>
      </c>
      <c r="G91" s="36" t="n">
        <f aca="false">D91*F91</f>
        <v>51.3</v>
      </c>
      <c r="H91" s="16" t="n">
        <f aca="false">Proposta!$F$22</f>
        <v>0</v>
      </c>
      <c r="I91" s="17" t="n">
        <f aca="false">F91-F91*H91</f>
        <v>0.57</v>
      </c>
      <c r="J91" s="18" t="n">
        <f aca="false">D91*I91</f>
        <v>51.3</v>
      </c>
      <c r="K91" s="18" t="n">
        <f aca="false">J91*12</f>
        <v>615.6</v>
      </c>
      <c r="L91" s="19"/>
      <c r="M91" s="20"/>
    </row>
    <row r="92" customFormat="false" ht="14.5" hidden="false" customHeight="false" outlineLevel="0" collapsed="false">
      <c r="A92" s="37"/>
      <c r="B92" s="11" t="s">
        <v>21</v>
      </c>
      <c r="C92" s="12" t="s">
        <v>16</v>
      </c>
      <c r="D92" s="13" t="n">
        <f aca="false">E92/12</f>
        <v>10</v>
      </c>
      <c r="E92" s="14" t="n">
        <v>120</v>
      </c>
      <c r="F92" s="15" t="n">
        <v>2.54</v>
      </c>
      <c r="G92" s="36" t="n">
        <f aca="false">D92*F92</f>
        <v>25.4</v>
      </c>
      <c r="H92" s="16" t="n">
        <f aca="false">Proposta!$F$24</f>
        <v>0</v>
      </c>
      <c r="I92" s="17" t="n">
        <f aca="false">F92-F92*H92</f>
        <v>2.54</v>
      </c>
      <c r="J92" s="18" t="n">
        <f aca="false">D92*I92</f>
        <v>25.4</v>
      </c>
      <c r="K92" s="18" t="n">
        <f aca="false">J92*12</f>
        <v>304.8</v>
      </c>
      <c r="L92" s="19"/>
      <c r="M92" s="20"/>
    </row>
    <row r="93" customFormat="false" ht="14.5" hidden="false" customHeight="false" outlineLevel="0" collapsed="false">
      <c r="A93" s="37"/>
      <c r="B93" s="11"/>
      <c r="C93" s="12" t="s">
        <v>22</v>
      </c>
      <c r="D93" s="13" t="n">
        <f aca="false">E93/12</f>
        <v>15</v>
      </c>
      <c r="E93" s="14" t="n">
        <v>180</v>
      </c>
      <c r="F93" s="15" t="n">
        <v>1.66</v>
      </c>
      <c r="G93" s="36" t="n">
        <f aca="false">D93*F93</f>
        <v>24.9</v>
      </c>
      <c r="H93" s="16" t="n">
        <f aca="false">Proposta!$F$24</f>
        <v>0</v>
      </c>
      <c r="I93" s="17" t="n">
        <f aca="false">F93-F93*H93</f>
        <v>1.66</v>
      </c>
      <c r="J93" s="18" t="n">
        <f aca="false">D93*I93</f>
        <v>24.9</v>
      </c>
      <c r="K93" s="18" t="n">
        <f aca="false">J93*12</f>
        <v>298.8</v>
      </c>
      <c r="L93" s="19"/>
      <c r="M93" s="20"/>
    </row>
    <row r="94" customFormat="false" ht="14.5" hidden="false" customHeight="false" outlineLevel="0" collapsed="false">
      <c r="A94" s="10" t="s">
        <v>72</v>
      </c>
      <c r="B94" s="11" t="s">
        <v>15</v>
      </c>
      <c r="C94" s="12" t="s">
        <v>16</v>
      </c>
      <c r="D94" s="13" t="n">
        <f aca="false">E94/12</f>
        <v>750</v>
      </c>
      <c r="E94" s="14" t="n">
        <v>9000</v>
      </c>
      <c r="F94" s="15" t="n">
        <v>0.08</v>
      </c>
      <c r="G94" s="36" t="n">
        <f aca="false">D94*F94</f>
        <v>60</v>
      </c>
      <c r="H94" s="16" t="n">
        <f aca="false">Proposta!$F$20</f>
        <v>0</v>
      </c>
      <c r="I94" s="17" t="n">
        <f aca="false">F94-F94*H94</f>
        <v>0.08</v>
      </c>
      <c r="J94" s="18" t="n">
        <f aca="false">D94*I94</f>
        <v>60</v>
      </c>
      <c r="K94" s="18" t="n">
        <f aca="false">J94*12</f>
        <v>720</v>
      </c>
      <c r="L94" s="19" t="n">
        <f aca="false">SUM(J94:J99)</f>
        <v>791.6</v>
      </c>
      <c r="M94" s="20" t="n">
        <f aca="false">SUM(K94:K99)</f>
        <v>9499.2</v>
      </c>
    </row>
    <row r="95" customFormat="false" ht="14.5" hidden="false" customHeight="false" outlineLevel="0" collapsed="false">
      <c r="A95" s="10"/>
      <c r="B95" s="11"/>
      <c r="C95" s="12" t="s">
        <v>17</v>
      </c>
      <c r="D95" s="13" t="n">
        <f aca="false">E95/12</f>
        <v>1000</v>
      </c>
      <c r="E95" s="14" t="n">
        <v>12000</v>
      </c>
      <c r="F95" s="15" t="n">
        <v>0.26</v>
      </c>
      <c r="G95" s="36" t="n">
        <f aca="false">D95*F95</f>
        <v>260</v>
      </c>
      <c r="H95" s="16" t="n">
        <f aca="false">Proposta!$F$20</f>
        <v>0</v>
      </c>
      <c r="I95" s="17" t="n">
        <f aca="false">F95-F95*H95</f>
        <v>0.26</v>
      </c>
      <c r="J95" s="18" t="n">
        <f aca="false">D95*I95</f>
        <v>260</v>
      </c>
      <c r="K95" s="18" t="n">
        <f aca="false">J95*12</f>
        <v>3120</v>
      </c>
      <c r="L95" s="19"/>
      <c r="M95" s="20"/>
    </row>
    <row r="96" customFormat="false" ht="14.5" hidden="false" customHeight="false" outlineLevel="0" collapsed="false">
      <c r="A96" s="10"/>
      <c r="B96" s="11" t="s">
        <v>18</v>
      </c>
      <c r="C96" s="12" t="s">
        <v>19</v>
      </c>
      <c r="D96" s="13" t="n">
        <f aca="false">E96/12</f>
        <v>330</v>
      </c>
      <c r="E96" s="14" t="n">
        <v>3960</v>
      </c>
      <c r="F96" s="15" t="n">
        <v>0.27</v>
      </c>
      <c r="G96" s="36" t="n">
        <f aca="false">D96*F96</f>
        <v>89.1</v>
      </c>
      <c r="H96" s="16" t="n">
        <f aca="false">Proposta!$F$22</f>
        <v>0</v>
      </c>
      <c r="I96" s="17" t="n">
        <f aca="false">F96-F96*H96</f>
        <v>0.27</v>
      </c>
      <c r="J96" s="18" t="n">
        <f aca="false">D96*I96</f>
        <v>89.1</v>
      </c>
      <c r="K96" s="18" t="n">
        <f aca="false">J96*12</f>
        <v>1069.2</v>
      </c>
      <c r="L96" s="19"/>
      <c r="M96" s="20"/>
    </row>
    <row r="97" customFormat="false" ht="14.5" hidden="false" customHeight="false" outlineLevel="0" collapsed="false">
      <c r="A97" s="10"/>
      <c r="B97" s="11"/>
      <c r="C97" s="12" t="s">
        <v>20</v>
      </c>
      <c r="D97" s="13" t="n">
        <f aca="false">E97/12</f>
        <v>450</v>
      </c>
      <c r="E97" s="14" t="n">
        <v>5400</v>
      </c>
      <c r="F97" s="15" t="n">
        <v>0.57</v>
      </c>
      <c r="G97" s="36" t="n">
        <f aca="false">D97*F97</f>
        <v>256.5</v>
      </c>
      <c r="H97" s="16" t="n">
        <f aca="false">Proposta!$F$22</f>
        <v>0</v>
      </c>
      <c r="I97" s="17" t="n">
        <f aca="false">F97-F97*H97</f>
        <v>0.57</v>
      </c>
      <c r="J97" s="18" t="n">
        <f aca="false">D97*I97</f>
        <v>256.5</v>
      </c>
      <c r="K97" s="18" t="n">
        <f aca="false">J97*12</f>
        <v>3078</v>
      </c>
      <c r="L97" s="19"/>
      <c r="M97" s="20"/>
    </row>
    <row r="98" customFormat="false" ht="14.5" hidden="false" customHeight="false" outlineLevel="0" collapsed="false">
      <c r="A98" s="10"/>
      <c r="B98" s="11" t="s">
        <v>21</v>
      </c>
      <c r="C98" s="12" t="s">
        <v>16</v>
      </c>
      <c r="D98" s="13" t="n">
        <f aca="false">E98/12</f>
        <v>30</v>
      </c>
      <c r="E98" s="14" t="n">
        <v>360</v>
      </c>
      <c r="F98" s="15" t="n">
        <v>2.54</v>
      </c>
      <c r="G98" s="36" t="n">
        <f aca="false">D98*F98</f>
        <v>76.2</v>
      </c>
      <c r="H98" s="16" t="n">
        <f aca="false">Proposta!$F$24</f>
        <v>0</v>
      </c>
      <c r="I98" s="17" t="n">
        <f aca="false">F98-F98*H98</f>
        <v>2.54</v>
      </c>
      <c r="J98" s="18" t="n">
        <f aca="false">D98*I98</f>
        <v>76.2</v>
      </c>
      <c r="K98" s="18" t="n">
        <f aca="false">J98*12</f>
        <v>914.4</v>
      </c>
      <c r="L98" s="19"/>
      <c r="M98" s="20"/>
    </row>
    <row r="99" customFormat="false" ht="14.5" hidden="false" customHeight="false" outlineLevel="0" collapsed="false">
      <c r="A99" s="10"/>
      <c r="B99" s="11"/>
      <c r="C99" s="12" t="s">
        <v>22</v>
      </c>
      <c r="D99" s="13" t="n">
        <f aca="false">E99/12</f>
        <v>30</v>
      </c>
      <c r="E99" s="14" t="n">
        <v>360</v>
      </c>
      <c r="F99" s="15" t="n">
        <v>1.66</v>
      </c>
      <c r="G99" s="36" t="n">
        <f aca="false">D99*F99</f>
        <v>49.8</v>
      </c>
      <c r="H99" s="16" t="n">
        <f aca="false">Proposta!$F$24</f>
        <v>0</v>
      </c>
      <c r="I99" s="17" t="n">
        <f aca="false">F99-F99*H99</f>
        <v>1.66</v>
      </c>
      <c r="J99" s="18" t="n">
        <f aca="false">D99*I99</f>
        <v>49.8</v>
      </c>
      <c r="K99" s="18" t="n">
        <f aca="false">J99*12</f>
        <v>597.6</v>
      </c>
      <c r="L99" s="19"/>
      <c r="M99" s="20"/>
    </row>
    <row r="100" customFormat="false" ht="14.5" hidden="false" customHeight="false" outlineLevel="0" collapsed="false">
      <c r="A100" s="10" t="s">
        <v>73</v>
      </c>
      <c r="B100" s="11" t="s">
        <v>15</v>
      </c>
      <c r="C100" s="12" t="s">
        <v>16</v>
      </c>
      <c r="D100" s="13" t="n">
        <f aca="false">E100/12</f>
        <v>750</v>
      </c>
      <c r="E100" s="14" t="n">
        <v>9000</v>
      </c>
      <c r="F100" s="15" t="n">
        <v>0.08</v>
      </c>
      <c r="G100" s="36" t="n">
        <f aca="false">D100*F100</f>
        <v>60</v>
      </c>
      <c r="H100" s="16" t="n">
        <f aca="false">Proposta!$F$20</f>
        <v>0</v>
      </c>
      <c r="I100" s="17" t="n">
        <f aca="false">F100-F100*H100</f>
        <v>0.08</v>
      </c>
      <c r="J100" s="18" t="n">
        <f aca="false">D100*I100</f>
        <v>60</v>
      </c>
      <c r="K100" s="18" t="n">
        <f aca="false">J100*12</f>
        <v>720</v>
      </c>
      <c r="L100" s="19" t="n">
        <f aca="false">SUM(J100:J105)</f>
        <v>791.6</v>
      </c>
      <c r="M100" s="20" t="n">
        <f aca="false">SUM(K100:K105)</f>
        <v>9499.2</v>
      </c>
    </row>
    <row r="101" customFormat="false" ht="14.5" hidden="false" customHeight="false" outlineLevel="0" collapsed="false">
      <c r="A101" s="10"/>
      <c r="B101" s="11"/>
      <c r="C101" s="12" t="s">
        <v>17</v>
      </c>
      <c r="D101" s="13" t="n">
        <f aca="false">E101/12</f>
        <v>1000</v>
      </c>
      <c r="E101" s="14" t="n">
        <v>12000</v>
      </c>
      <c r="F101" s="15" t="n">
        <v>0.26</v>
      </c>
      <c r="G101" s="36" t="n">
        <f aca="false">D101*F101</f>
        <v>260</v>
      </c>
      <c r="H101" s="16" t="n">
        <f aca="false">Proposta!$F$20</f>
        <v>0</v>
      </c>
      <c r="I101" s="17" t="n">
        <f aca="false">F101-F101*H101</f>
        <v>0.26</v>
      </c>
      <c r="J101" s="18" t="n">
        <f aca="false">D101*I101</f>
        <v>260</v>
      </c>
      <c r="K101" s="18" t="n">
        <f aca="false">J101*12</f>
        <v>3120</v>
      </c>
      <c r="L101" s="19"/>
      <c r="M101" s="20"/>
    </row>
    <row r="102" customFormat="false" ht="14.5" hidden="false" customHeight="false" outlineLevel="0" collapsed="false">
      <c r="A102" s="10"/>
      <c r="B102" s="11" t="s">
        <v>18</v>
      </c>
      <c r="C102" s="12" t="s">
        <v>19</v>
      </c>
      <c r="D102" s="13" t="n">
        <f aca="false">E102/12</f>
        <v>330</v>
      </c>
      <c r="E102" s="14" t="n">
        <v>3960</v>
      </c>
      <c r="F102" s="15" t="n">
        <v>0.27</v>
      </c>
      <c r="G102" s="36" t="n">
        <f aca="false">D102*F102</f>
        <v>89.1</v>
      </c>
      <c r="H102" s="16" t="n">
        <f aca="false">Proposta!$F$22</f>
        <v>0</v>
      </c>
      <c r="I102" s="17" t="n">
        <f aca="false">F102-F102*H102</f>
        <v>0.27</v>
      </c>
      <c r="J102" s="18" t="n">
        <f aca="false">D102*I102</f>
        <v>89.1</v>
      </c>
      <c r="K102" s="18" t="n">
        <f aca="false">J102*12</f>
        <v>1069.2</v>
      </c>
      <c r="L102" s="19"/>
      <c r="M102" s="20"/>
    </row>
    <row r="103" customFormat="false" ht="14.5" hidden="false" customHeight="false" outlineLevel="0" collapsed="false">
      <c r="A103" s="10"/>
      <c r="B103" s="11"/>
      <c r="C103" s="12" t="s">
        <v>20</v>
      </c>
      <c r="D103" s="13" t="n">
        <f aca="false">E103/12</f>
        <v>450</v>
      </c>
      <c r="E103" s="14" t="n">
        <v>5400</v>
      </c>
      <c r="F103" s="15" t="n">
        <v>0.57</v>
      </c>
      <c r="G103" s="36" t="n">
        <f aca="false">D103*F103</f>
        <v>256.5</v>
      </c>
      <c r="H103" s="16" t="n">
        <f aca="false">Proposta!$F$22</f>
        <v>0</v>
      </c>
      <c r="I103" s="17" t="n">
        <f aca="false">F103-F103*H103</f>
        <v>0.57</v>
      </c>
      <c r="J103" s="18" t="n">
        <f aca="false">D103*I103</f>
        <v>256.5</v>
      </c>
      <c r="K103" s="18" t="n">
        <f aca="false">J103*12</f>
        <v>3078</v>
      </c>
      <c r="L103" s="19"/>
      <c r="M103" s="20"/>
    </row>
    <row r="104" customFormat="false" ht="14.5" hidden="false" customHeight="false" outlineLevel="0" collapsed="false">
      <c r="A104" s="10"/>
      <c r="B104" s="11" t="s">
        <v>21</v>
      </c>
      <c r="C104" s="12" t="s">
        <v>16</v>
      </c>
      <c r="D104" s="13" t="n">
        <f aca="false">E104/12</f>
        <v>30</v>
      </c>
      <c r="E104" s="14" t="n">
        <v>360</v>
      </c>
      <c r="F104" s="15" t="n">
        <v>2.54</v>
      </c>
      <c r="G104" s="36" t="n">
        <f aca="false">D104*F104</f>
        <v>76.2</v>
      </c>
      <c r="H104" s="16" t="n">
        <f aca="false">Proposta!$F$24</f>
        <v>0</v>
      </c>
      <c r="I104" s="17" t="n">
        <f aca="false">F104-F104*H104</f>
        <v>2.54</v>
      </c>
      <c r="J104" s="18" t="n">
        <f aca="false">D104*I104</f>
        <v>76.2</v>
      </c>
      <c r="K104" s="18" t="n">
        <f aca="false">J104*12</f>
        <v>914.4</v>
      </c>
      <c r="L104" s="19"/>
      <c r="M104" s="20"/>
    </row>
    <row r="105" customFormat="false" ht="14.5" hidden="false" customHeight="false" outlineLevel="0" collapsed="false">
      <c r="A105" s="10"/>
      <c r="B105" s="11"/>
      <c r="C105" s="12" t="s">
        <v>22</v>
      </c>
      <c r="D105" s="13" t="n">
        <f aca="false">E105/12</f>
        <v>30</v>
      </c>
      <c r="E105" s="14" t="n">
        <v>360</v>
      </c>
      <c r="F105" s="15" t="n">
        <v>1.66</v>
      </c>
      <c r="G105" s="36" t="n">
        <f aca="false">D105*F105</f>
        <v>49.8</v>
      </c>
      <c r="H105" s="16" t="n">
        <f aca="false">Proposta!$F$24</f>
        <v>0</v>
      </c>
      <c r="I105" s="17" t="n">
        <f aca="false">F105-F105*H105</f>
        <v>1.66</v>
      </c>
      <c r="J105" s="18" t="n">
        <f aca="false">D105*I105</f>
        <v>49.8</v>
      </c>
      <c r="K105" s="18" t="n">
        <f aca="false">J105*12</f>
        <v>597.6</v>
      </c>
      <c r="L105" s="19"/>
      <c r="M105" s="20"/>
    </row>
    <row r="106" customFormat="false" ht="14.5" hidden="false" customHeight="false" outlineLevel="0" collapsed="false">
      <c r="A106" s="10" t="s">
        <v>74</v>
      </c>
      <c r="B106" s="11" t="s">
        <v>15</v>
      </c>
      <c r="C106" s="12" t="s">
        <v>16</v>
      </c>
      <c r="D106" s="13" t="n">
        <f aca="false">E106/12</f>
        <v>500</v>
      </c>
      <c r="E106" s="14" t="n">
        <v>6000</v>
      </c>
      <c r="F106" s="15" t="n">
        <v>0.08</v>
      </c>
      <c r="G106" s="36" t="n">
        <f aca="false">D106*F106</f>
        <v>40</v>
      </c>
      <c r="H106" s="16" t="n">
        <f aca="false">Proposta!$F$20</f>
        <v>0</v>
      </c>
      <c r="I106" s="17" t="n">
        <f aca="false">F106-F106*H106</f>
        <v>0.08</v>
      </c>
      <c r="J106" s="18" t="n">
        <f aca="false">D106*I106</f>
        <v>40</v>
      </c>
      <c r="K106" s="18" t="n">
        <f aca="false">J106*12</f>
        <v>480</v>
      </c>
      <c r="L106" s="19" t="n">
        <f aca="false">SUM(J106:J111)</f>
        <v>449.6</v>
      </c>
      <c r="M106" s="20" t="n">
        <f aca="false">SUM(K106:K111)</f>
        <v>5395.2</v>
      </c>
    </row>
    <row r="107" customFormat="false" ht="14.5" hidden="false" customHeight="false" outlineLevel="0" collapsed="false">
      <c r="A107" s="10"/>
      <c r="B107" s="11"/>
      <c r="C107" s="12" t="s">
        <v>17</v>
      </c>
      <c r="D107" s="13" t="n">
        <f aca="false">E107/12</f>
        <v>250</v>
      </c>
      <c r="E107" s="14" t="n">
        <v>3000</v>
      </c>
      <c r="F107" s="15" t="n">
        <v>0.26</v>
      </c>
      <c r="G107" s="36" t="n">
        <f aca="false">D107*F107</f>
        <v>65</v>
      </c>
      <c r="H107" s="16" t="n">
        <f aca="false">Proposta!$F$20</f>
        <v>0</v>
      </c>
      <c r="I107" s="17" t="n">
        <f aca="false">F107-F107*H107</f>
        <v>0.26</v>
      </c>
      <c r="J107" s="18" t="n">
        <f aca="false">D107*I107</f>
        <v>65</v>
      </c>
      <c r="K107" s="18" t="n">
        <f aca="false">J107*12</f>
        <v>780</v>
      </c>
      <c r="L107" s="19"/>
      <c r="M107" s="20"/>
    </row>
    <row r="108" customFormat="false" ht="14.5" hidden="false" customHeight="false" outlineLevel="0" collapsed="false">
      <c r="A108" s="10"/>
      <c r="B108" s="11" t="s">
        <v>18</v>
      </c>
      <c r="C108" s="12" t="s">
        <v>19</v>
      </c>
      <c r="D108" s="13" t="n">
        <f aca="false">E108/12</f>
        <v>330</v>
      </c>
      <c r="E108" s="14" t="n">
        <v>3960</v>
      </c>
      <c r="F108" s="15" t="n">
        <v>0.27</v>
      </c>
      <c r="G108" s="36" t="n">
        <f aca="false">D108*F108</f>
        <v>89.1</v>
      </c>
      <c r="H108" s="16" t="n">
        <f aca="false">Proposta!$F$22</f>
        <v>0</v>
      </c>
      <c r="I108" s="17" t="n">
        <f aca="false">F108-F108*H108</f>
        <v>0.27</v>
      </c>
      <c r="J108" s="18" t="n">
        <f aca="false">D108*I108</f>
        <v>89.1</v>
      </c>
      <c r="K108" s="18" t="n">
        <f aca="false">J108*12</f>
        <v>1069.2</v>
      </c>
      <c r="L108" s="19"/>
      <c r="M108" s="20"/>
    </row>
    <row r="109" customFormat="false" ht="14.5" hidden="false" customHeight="false" outlineLevel="0" collapsed="false">
      <c r="A109" s="10"/>
      <c r="B109" s="11"/>
      <c r="C109" s="12" t="s">
        <v>20</v>
      </c>
      <c r="D109" s="13" t="n">
        <f aca="false">E109/12</f>
        <v>360</v>
      </c>
      <c r="E109" s="14" t="n">
        <v>4320</v>
      </c>
      <c r="F109" s="15" t="n">
        <v>0.57</v>
      </c>
      <c r="G109" s="36" t="n">
        <f aca="false">D109*F109</f>
        <v>205.2</v>
      </c>
      <c r="H109" s="16" t="n">
        <f aca="false">Proposta!$F$22</f>
        <v>0</v>
      </c>
      <c r="I109" s="17" t="n">
        <f aca="false">F109-F109*H109</f>
        <v>0.57</v>
      </c>
      <c r="J109" s="18" t="n">
        <f aca="false">D109*I109</f>
        <v>205.2</v>
      </c>
      <c r="K109" s="18" t="n">
        <f aca="false">J109*12</f>
        <v>2462.4</v>
      </c>
      <c r="L109" s="19"/>
      <c r="M109" s="20"/>
    </row>
    <row r="110" customFormat="false" ht="14.5" hidden="false" customHeight="false" outlineLevel="0" collapsed="false">
      <c r="A110" s="10"/>
      <c r="B110" s="11" t="s">
        <v>21</v>
      </c>
      <c r="C110" s="12" t="s">
        <v>16</v>
      </c>
      <c r="D110" s="13" t="n">
        <f aca="false">E110/12</f>
        <v>10</v>
      </c>
      <c r="E110" s="14" t="n">
        <v>120</v>
      </c>
      <c r="F110" s="15" t="n">
        <v>2.54</v>
      </c>
      <c r="G110" s="36" t="n">
        <f aca="false">D110*F110</f>
        <v>25.4</v>
      </c>
      <c r="H110" s="16" t="n">
        <f aca="false">Proposta!$F$24</f>
        <v>0</v>
      </c>
      <c r="I110" s="17" t="n">
        <f aca="false">F110-F110*H110</f>
        <v>2.54</v>
      </c>
      <c r="J110" s="18" t="n">
        <f aca="false">D110*I110</f>
        <v>25.4</v>
      </c>
      <c r="K110" s="18" t="n">
        <f aca="false">J110*12</f>
        <v>304.8</v>
      </c>
      <c r="L110" s="19"/>
      <c r="M110" s="20"/>
    </row>
    <row r="111" customFormat="false" ht="14.5" hidden="false" customHeight="false" outlineLevel="0" collapsed="false">
      <c r="A111" s="10"/>
      <c r="B111" s="11"/>
      <c r="C111" s="12" t="s">
        <v>22</v>
      </c>
      <c r="D111" s="13" t="n">
        <f aca="false">E111/12</f>
        <v>15</v>
      </c>
      <c r="E111" s="14" t="n">
        <v>180</v>
      </c>
      <c r="F111" s="15" t="n">
        <v>1.66</v>
      </c>
      <c r="G111" s="36" t="n">
        <f aca="false">D111*F111</f>
        <v>24.9</v>
      </c>
      <c r="H111" s="16" t="n">
        <f aca="false">Proposta!$F$24</f>
        <v>0</v>
      </c>
      <c r="I111" s="17" t="n">
        <f aca="false">F111-F111*H111</f>
        <v>1.66</v>
      </c>
      <c r="J111" s="18" t="n">
        <f aca="false">D111*I111</f>
        <v>24.9</v>
      </c>
      <c r="K111" s="18" t="n">
        <f aca="false">J111*12</f>
        <v>298.8</v>
      </c>
      <c r="L111" s="19"/>
      <c r="M111" s="20"/>
    </row>
    <row r="112" customFormat="false" ht="14.5" hidden="false" customHeight="false" outlineLevel="0" collapsed="false">
      <c r="A112" s="10" t="s">
        <v>75</v>
      </c>
      <c r="B112" s="11" t="s">
        <v>15</v>
      </c>
      <c r="C112" s="12" t="s">
        <v>16</v>
      </c>
      <c r="D112" s="13" t="n">
        <f aca="false">E112/12</f>
        <v>500</v>
      </c>
      <c r="E112" s="14" t="n">
        <v>6000</v>
      </c>
      <c r="F112" s="15" t="n">
        <v>0.08</v>
      </c>
      <c r="G112" s="36" t="n">
        <f aca="false">D112*F112</f>
        <v>40</v>
      </c>
      <c r="H112" s="16" t="n">
        <f aca="false">Proposta!$F$20</f>
        <v>0</v>
      </c>
      <c r="I112" s="17" t="n">
        <f aca="false">F112-F112*H112</f>
        <v>0.08</v>
      </c>
      <c r="J112" s="18" t="n">
        <f aca="false">D112*I112</f>
        <v>40</v>
      </c>
      <c r="K112" s="18" t="n">
        <f aca="false">J112*12</f>
        <v>480</v>
      </c>
      <c r="L112" s="19" t="n">
        <f aca="false">SUM(J112:J117)</f>
        <v>617.2</v>
      </c>
      <c r="M112" s="20" t="n">
        <f aca="false">SUM(K112:K117)</f>
        <v>7406.4</v>
      </c>
    </row>
    <row r="113" customFormat="false" ht="14.5" hidden="false" customHeight="false" outlineLevel="0" collapsed="false">
      <c r="A113" s="10"/>
      <c r="B113" s="11"/>
      <c r="C113" s="12" t="s">
        <v>17</v>
      </c>
      <c r="D113" s="13" t="n">
        <f aca="false">E113/12</f>
        <v>750</v>
      </c>
      <c r="E113" s="14" t="n">
        <v>9000</v>
      </c>
      <c r="F113" s="15" t="n">
        <v>0.26</v>
      </c>
      <c r="G113" s="36" t="n">
        <f aca="false">D113*F113</f>
        <v>195</v>
      </c>
      <c r="H113" s="16" t="n">
        <f aca="false">Proposta!$F$20</f>
        <v>0</v>
      </c>
      <c r="I113" s="17" t="n">
        <f aca="false">F113-F113*H113</f>
        <v>0.26</v>
      </c>
      <c r="J113" s="18" t="n">
        <f aca="false">D113*I113</f>
        <v>195</v>
      </c>
      <c r="K113" s="18" t="n">
        <f aca="false">J113*12</f>
        <v>2340</v>
      </c>
      <c r="L113" s="19"/>
      <c r="M113" s="20"/>
    </row>
    <row r="114" customFormat="false" ht="14.5" hidden="false" customHeight="false" outlineLevel="0" collapsed="false">
      <c r="A114" s="10"/>
      <c r="B114" s="11" t="s">
        <v>18</v>
      </c>
      <c r="C114" s="12" t="s">
        <v>19</v>
      </c>
      <c r="D114" s="13" t="n">
        <f aca="false">E114/12</f>
        <v>330</v>
      </c>
      <c r="E114" s="14" t="n">
        <v>3960</v>
      </c>
      <c r="F114" s="15" t="n">
        <v>0.27</v>
      </c>
      <c r="G114" s="36" t="n">
        <f aca="false">D114*F114</f>
        <v>89.1</v>
      </c>
      <c r="H114" s="16" t="n">
        <f aca="false">Proposta!$F$22</f>
        <v>0</v>
      </c>
      <c r="I114" s="17" t="n">
        <f aca="false">F114-F114*H114</f>
        <v>0.27</v>
      </c>
      <c r="J114" s="18" t="n">
        <f aca="false">D114*I114</f>
        <v>89.1</v>
      </c>
      <c r="K114" s="18" t="n">
        <f aca="false">J114*12</f>
        <v>1069.2</v>
      </c>
      <c r="L114" s="19"/>
      <c r="M114" s="20"/>
    </row>
    <row r="115" customFormat="false" ht="14.5" hidden="false" customHeight="false" outlineLevel="0" collapsed="false">
      <c r="A115" s="10"/>
      <c r="B115" s="11"/>
      <c r="C115" s="12" t="s">
        <v>20</v>
      </c>
      <c r="D115" s="13" t="n">
        <f aca="false">E115/12</f>
        <v>360</v>
      </c>
      <c r="E115" s="14" t="n">
        <v>4320</v>
      </c>
      <c r="F115" s="15" t="n">
        <v>0.57</v>
      </c>
      <c r="G115" s="36" t="n">
        <f aca="false">D115*F115</f>
        <v>205.2</v>
      </c>
      <c r="H115" s="16" t="n">
        <f aca="false">Proposta!$F$22</f>
        <v>0</v>
      </c>
      <c r="I115" s="17" t="n">
        <f aca="false">F115-F115*H115</f>
        <v>0.57</v>
      </c>
      <c r="J115" s="18" t="n">
        <f aca="false">D115*I115</f>
        <v>205.2</v>
      </c>
      <c r="K115" s="18" t="n">
        <f aca="false">J115*12</f>
        <v>2462.4</v>
      </c>
      <c r="L115" s="19"/>
      <c r="M115" s="20"/>
    </row>
    <row r="116" customFormat="false" ht="14.5" hidden="false" customHeight="false" outlineLevel="0" collapsed="false">
      <c r="A116" s="10"/>
      <c r="B116" s="11" t="s">
        <v>21</v>
      </c>
      <c r="C116" s="12" t="s">
        <v>16</v>
      </c>
      <c r="D116" s="13" t="n">
        <f aca="false">E116/12</f>
        <v>15</v>
      </c>
      <c r="E116" s="14" t="n">
        <v>180</v>
      </c>
      <c r="F116" s="15" t="n">
        <v>2.54</v>
      </c>
      <c r="G116" s="36" t="n">
        <f aca="false">D116*F116</f>
        <v>38.1</v>
      </c>
      <c r="H116" s="16" t="n">
        <f aca="false">Proposta!$F$24</f>
        <v>0</v>
      </c>
      <c r="I116" s="17" t="n">
        <f aca="false">F116-F116*H116</f>
        <v>2.54</v>
      </c>
      <c r="J116" s="18" t="n">
        <f aca="false">D116*I116</f>
        <v>38.1</v>
      </c>
      <c r="K116" s="18" t="n">
        <f aca="false">J116*12</f>
        <v>457.2</v>
      </c>
      <c r="L116" s="19"/>
      <c r="M116" s="20"/>
    </row>
    <row r="117" customFormat="false" ht="14.5" hidden="false" customHeight="false" outlineLevel="0" collapsed="false">
      <c r="A117" s="10"/>
      <c r="B117" s="11"/>
      <c r="C117" s="12" t="s">
        <v>22</v>
      </c>
      <c r="D117" s="13" t="n">
        <f aca="false">E117/12</f>
        <v>30</v>
      </c>
      <c r="E117" s="14" t="n">
        <v>360</v>
      </c>
      <c r="F117" s="15" t="n">
        <v>1.66</v>
      </c>
      <c r="G117" s="36" t="n">
        <f aca="false">D117*F117</f>
        <v>49.8</v>
      </c>
      <c r="H117" s="16" t="n">
        <f aca="false">Proposta!$F$24</f>
        <v>0</v>
      </c>
      <c r="I117" s="17" t="n">
        <f aca="false">F117-F117*H117</f>
        <v>1.66</v>
      </c>
      <c r="J117" s="18" t="n">
        <f aca="false">D117*I117</f>
        <v>49.8</v>
      </c>
      <c r="K117" s="18" t="n">
        <f aca="false">J117*12</f>
        <v>597.6</v>
      </c>
      <c r="L117" s="19"/>
      <c r="M117" s="20"/>
    </row>
    <row r="118" customFormat="false" ht="14.5" hidden="false" customHeight="false" outlineLevel="0" collapsed="false">
      <c r="A118" s="10" t="s">
        <v>76</v>
      </c>
      <c r="B118" s="11" t="s">
        <v>15</v>
      </c>
      <c r="C118" s="12" t="s">
        <v>16</v>
      </c>
      <c r="D118" s="13" t="n">
        <f aca="false">E118/12</f>
        <v>750</v>
      </c>
      <c r="E118" s="14" t="n">
        <v>9000</v>
      </c>
      <c r="F118" s="15" t="n">
        <v>0.08</v>
      </c>
      <c r="G118" s="36" t="n">
        <f aca="false">D118*F118</f>
        <v>60</v>
      </c>
      <c r="H118" s="16" t="n">
        <f aca="false">Proposta!$F$20</f>
        <v>0</v>
      </c>
      <c r="I118" s="17" t="n">
        <f aca="false">F118-F118*H118</f>
        <v>0.08</v>
      </c>
      <c r="J118" s="18" t="n">
        <f aca="false">D118*I118</f>
        <v>60</v>
      </c>
      <c r="K118" s="18" t="n">
        <f aca="false">J118*12</f>
        <v>720</v>
      </c>
      <c r="L118" s="19" t="n">
        <f aca="false">SUM(J118:J123)</f>
        <v>791.6</v>
      </c>
      <c r="M118" s="20" t="n">
        <f aca="false">SUM(K118:K123)</f>
        <v>9499.2</v>
      </c>
    </row>
    <row r="119" customFormat="false" ht="14.5" hidden="false" customHeight="false" outlineLevel="0" collapsed="false">
      <c r="A119" s="10"/>
      <c r="B119" s="11"/>
      <c r="C119" s="12" t="s">
        <v>17</v>
      </c>
      <c r="D119" s="13" t="n">
        <f aca="false">E119/12</f>
        <v>1000</v>
      </c>
      <c r="E119" s="14" t="n">
        <v>12000</v>
      </c>
      <c r="F119" s="15" t="n">
        <v>0.26</v>
      </c>
      <c r="G119" s="36" t="n">
        <f aca="false">D119*F119</f>
        <v>260</v>
      </c>
      <c r="H119" s="16" t="n">
        <f aca="false">Proposta!$F$20</f>
        <v>0</v>
      </c>
      <c r="I119" s="17" t="n">
        <f aca="false">F119-F119*H119</f>
        <v>0.26</v>
      </c>
      <c r="J119" s="18" t="n">
        <f aca="false">D119*I119</f>
        <v>260</v>
      </c>
      <c r="K119" s="18" t="n">
        <f aca="false">J119*12</f>
        <v>3120</v>
      </c>
      <c r="L119" s="19"/>
      <c r="M119" s="20"/>
    </row>
    <row r="120" customFormat="false" ht="14.5" hidden="false" customHeight="false" outlineLevel="0" collapsed="false">
      <c r="A120" s="10"/>
      <c r="B120" s="11" t="s">
        <v>18</v>
      </c>
      <c r="C120" s="12" t="s">
        <v>19</v>
      </c>
      <c r="D120" s="13" t="n">
        <f aca="false">E120/12</f>
        <v>330</v>
      </c>
      <c r="E120" s="14" t="n">
        <v>3960</v>
      </c>
      <c r="F120" s="15" t="n">
        <v>0.27</v>
      </c>
      <c r="G120" s="36" t="n">
        <f aca="false">D120*F120</f>
        <v>89.1</v>
      </c>
      <c r="H120" s="16" t="n">
        <f aca="false">Proposta!$F$22</f>
        <v>0</v>
      </c>
      <c r="I120" s="17" t="n">
        <f aca="false">F120-F120*H120</f>
        <v>0.27</v>
      </c>
      <c r="J120" s="18" t="n">
        <f aca="false">D120*I120</f>
        <v>89.1</v>
      </c>
      <c r="K120" s="18" t="n">
        <f aca="false">J120*12</f>
        <v>1069.2</v>
      </c>
      <c r="L120" s="19"/>
      <c r="M120" s="20"/>
    </row>
    <row r="121" customFormat="false" ht="14.5" hidden="false" customHeight="false" outlineLevel="0" collapsed="false">
      <c r="A121" s="10"/>
      <c r="B121" s="11"/>
      <c r="C121" s="12" t="s">
        <v>20</v>
      </c>
      <c r="D121" s="13" t="n">
        <f aca="false">E121/12</f>
        <v>450</v>
      </c>
      <c r="E121" s="14" t="n">
        <v>5400</v>
      </c>
      <c r="F121" s="15" t="n">
        <v>0.57</v>
      </c>
      <c r="G121" s="36" t="n">
        <f aca="false">D121*F121</f>
        <v>256.5</v>
      </c>
      <c r="H121" s="16" t="n">
        <f aca="false">Proposta!$F$22</f>
        <v>0</v>
      </c>
      <c r="I121" s="17" t="n">
        <f aca="false">F121-F121*H121</f>
        <v>0.57</v>
      </c>
      <c r="J121" s="18" t="n">
        <f aca="false">D121*I121</f>
        <v>256.5</v>
      </c>
      <c r="K121" s="18" t="n">
        <f aca="false">J121*12</f>
        <v>3078</v>
      </c>
      <c r="L121" s="19"/>
      <c r="M121" s="20"/>
    </row>
    <row r="122" customFormat="false" ht="14.5" hidden="false" customHeight="false" outlineLevel="0" collapsed="false">
      <c r="A122" s="10"/>
      <c r="B122" s="11" t="s">
        <v>21</v>
      </c>
      <c r="C122" s="12" t="s">
        <v>16</v>
      </c>
      <c r="D122" s="13" t="n">
        <f aca="false">E122/12</f>
        <v>30</v>
      </c>
      <c r="E122" s="14" t="n">
        <v>360</v>
      </c>
      <c r="F122" s="15" t="n">
        <v>2.54</v>
      </c>
      <c r="G122" s="36" t="n">
        <f aca="false">D122*F122</f>
        <v>76.2</v>
      </c>
      <c r="H122" s="16" t="n">
        <f aca="false">Proposta!$F$24</f>
        <v>0</v>
      </c>
      <c r="I122" s="17" t="n">
        <f aca="false">F122-F122*H122</f>
        <v>2.54</v>
      </c>
      <c r="J122" s="18" t="n">
        <f aca="false">D122*I122</f>
        <v>76.2</v>
      </c>
      <c r="K122" s="18" t="n">
        <f aca="false">J122*12</f>
        <v>914.4</v>
      </c>
      <c r="L122" s="19"/>
      <c r="M122" s="20"/>
    </row>
    <row r="123" customFormat="false" ht="14.5" hidden="false" customHeight="false" outlineLevel="0" collapsed="false">
      <c r="A123" s="10"/>
      <c r="B123" s="11"/>
      <c r="C123" s="12" t="s">
        <v>22</v>
      </c>
      <c r="D123" s="13" t="n">
        <f aca="false">E123/12</f>
        <v>30</v>
      </c>
      <c r="E123" s="14" t="n">
        <v>360</v>
      </c>
      <c r="F123" s="15" t="n">
        <v>1.66</v>
      </c>
      <c r="G123" s="36" t="n">
        <f aca="false">D123*F123</f>
        <v>49.8</v>
      </c>
      <c r="H123" s="16" t="n">
        <f aca="false">Proposta!$F$24</f>
        <v>0</v>
      </c>
      <c r="I123" s="17" t="n">
        <f aca="false">F123-F123*H123</f>
        <v>1.66</v>
      </c>
      <c r="J123" s="18" t="n">
        <f aca="false">D123*I123</f>
        <v>49.8</v>
      </c>
      <c r="K123" s="18" t="n">
        <f aca="false">J123*12</f>
        <v>597.6</v>
      </c>
      <c r="L123" s="19"/>
      <c r="M123" s="20"/>
    </row>
    <row r="124" customFormat="false" ht="15" hidden="false" customHeight="true" outlineLevel="0" collapsed="false">
      <c r="A124" s="37" t="s">
        <v>77</v>
      </c>
      <c r="B124" s="11" t="s">
        <v>15</v>
      </c>
      <c r="C124" s="12" t="s">
        <v>16</v>
      </c>
      <c r="D124" s="13" t="n">
        <f aca="false">E124/12</f>
        <v>280</v>
      </c>
      <c r="E124" s="14" t="n">
        <v>3360</v>
      </c>
      <c r="F124" s="15" t="n">
        <v>0.08</v>
      </c>
      <c r="G124" s="36" t="n">
        <f aca="false">D124*F124</f>
        <v>22.4</v>
      </c>
      <c r="H124" s="16" t="n">
        <f aca="false">Proposta!$F$20</f>
        <v>0</v>
      </c>
      <c r="I124" s="17" t="n">
        <f aca="false">F124-F124*H124</f>
        <v>0.08</v>
      </c>
      <c r="J124" s="18" t="n">
        <f aca="false">D124*I124</f>
        <v>22.4</v>
      </c>
      <c r="K124" s="18" t="n">
        <f aca="false">J124*12</f>
        <v>268.8</v>
      </c>
      <c r="L124" s="19" t="n">
        <f aca="false">SUM(J124:J129)</f>
        <v>243.55</v>
      </c>
      <c r="M124" s="20" t="n">
        <f aca="false">SUM(K124:K129)</f>
        <v>2922.6</v>
      </c>
    </row>
    <row r="125" customFormat="false" ht="14.5" hidden="false" customHeight="false" outlineLevel="0" collapsed="false">
      <c r="A125" s="37"/>
      <c r="B125" s="11"/>
      <c r="C125" s="12" t="s">
        <v>17</v>
      </c>
      <c r="D125" s="13" t="n">
        <f aca="false">E125/12</f>
        <v>330</v>
      </c>
      <c r="E125" s="14" t="n">
        <v>3960</v>
      </c>
      <c r="F125" s="15" t="n">
        <v>0.26</v>
      </c>
      <c r="G125" s="36" t="n">
        <f aca="false">D125*F125</f>
        <v>85.8</v>
      </c>
      <c r="H125" s="16" t="n">
        <f aca="false">Proposta!$F$20</f>
        <v>0</v>
      </c>
      <c r="I125" s="17" t="n">
        <f aca="false">F125-F125*H125</f>
        <v>0.26</v>
      </c>
      <c r="J125" s="18" t="n">
        <f aca="false">D125*I125</f>
        <v>85.8</v>
      </c>
      <c r="K125" s="18" t="n">
        <f aca="false">J125*12</f>
        <v>1029.6</v>
      </c>
      <c r="L125" s="19"/>
      <c r="M125" s="20"/>
    </row>
    <row r="126" customFormat="false" ht="14.5" hidden="false" customHeight="false" outlineLevel="0" collapsed="false">
      <c r="A126" s="37"/>
      <c r="B126" s="11" t="s">
        <v>18</v>
      </c>
      <c r="C126" s="12" t="s">
        <v>19</v>
      </c>
      <c r="D126" s="13" t="n">
        <f aca="false">E126/12</f>
        <v>125</v>
      </c>
      <c r="E126" s="14" t="n">
        <v>1500</v>
      </c>
      <c r="F126" s="15" t="n">
        <v>0.27</v>
      </c>
      <c r="G126" s="36" t="n">
        <f aca="false">D126*F126</f>
        <v>33.75</v>
      </c>
      <c r="H126" s="16" t="n">
        <f aca="false">Proposta!$F$22</f>
        <v>0</v>
      </c>
      <c r="I126" s="17" t="n">
        <f aca="false">F126-F126*H126</f>
        <v>0.27</v>
      </c>
      <c r="J126" s="18" t="n">
        <f aca="false">D126*I126</f>
        <v>33.75</v>
      </c>
      <c r="K126" s="18" t="n">
        <f aca="false">J126*12</f>
        <v>405</v>
      </c>
      <c r="L126" s="19"/>
      <c r="M126" s="20"/>
    </row>
    <row r="127" customFormat="false" ht="14.5" hidden="false" customHeight="false" outlineLevel="0" collapsed="false">
      <c r="A127" s="37"/>
      <c r="B127" s="11"/>
      <c r="C127" s="12" t="s">
        <v>20</v>
      </c>
      <c r="D127" s="13" t="n">
        <f aca="false">E127/12</f>
        <v>90</v>
      </c>
      <c r="E127" s="14" t="n">
        <v>1080</v>
      </c>
      <c r="F127" s="15" t="n">
        <v>0.57</v>
      </c>
      <c r="G127" s="36" t="n">
        <f aca="false">D127*F127</f>
        <v>51.3</v>
      </c>
      <c r="H127" s="16" t="n">
        <f aca="false">Proposta!$F$22</f>
        <v>0</v>
      </c>
      <c r="I127" s="17" t="n">
        <f aca="false">F127-F127*H127</f>
        <v>0.57</v>
      </c>
      <c r="J127" s="18" t="n">
        <f aca="false">D127*I127</f>
        <v>51.3</v>
      </c>
      <c r="K127" s="18" t="n">
        <f aca="false">J127*12</f>
        <v>615.6</v>
      </c>
      <c r="L127" s="19"/>
      <c r="M127" s="20"/>
    </row>
    <row r="128" customFormat="false" ht="14.5" hidden="false" customHeight="false" outlineLevel="0" collapsed="false">
      <c r="A128" s="37"/>
      <c r="B128" s="11" t="s">
        <v>21</v>
      </c>
      <c r="C128" s="12" t="s">
        <v>16</v>
      </c>
      <c r="D128" s="13" t="n">
        <f aca="false">E128/12</f>
        <v>10</v>
      </c>
      <c r="E128" s="14" t="n">
        <v>120</v>
      </c>
      <c r="F128" s="15" t="n">
        <v>2.54</v>
      </c>
      <c r="G128" s="36" t="n">
        <f aca="false">D128*F128</f>
        <v>25.4</v>
      </c>
      <c r="H128" s="16" t="n">
        <f aca="false">Proposta!$F$24</f>
        <v>0</v>
      </c>
      <c r="I128" s="17" t="n">
        <f aca="false">F128-F128*H128</f>
        <v>2.54</v>
      </c>
      <c r="J128" s="18" t="n">
        <f aca="false">D128*I128</f>
        <v>25.4</v>
      </c>
      <c r="K128" s="18" t="n">
        <f aca="false">J128*12</f>
        <v>304.8</v>
      </c>
      <c r="L128" s="19"/>
      <c r="M128" s="20"/>
    </row>
    <row r="129" customFormat="false" ht="14.5" hidden="false" customHeight="false" outlineLevel="0" collapsed="false">
      <c r="A129" s="37"/>
      <c r="B129" s="11"/>
      <c r="C129" s="12" t="s">
        <v>22</v>
      </c>
      <c r="D129" s="13" t="n">
        <f aca="false">E129/12</f>
        <v>15</v>
      </c>
      <c r="E129" s="14" t="n">
        <v>180</v>
      </c>
      <c r="F129" s="15" t="n">
        <v>1.66</v>
      </c>
      <c r="G129" s="36" t="n">
        <f aca="false">D129*F129</f>
        <v>24.9</v>
      </c>
      <c r="H129" s="16" t="n">
        <f aca="false">Proposta!$F$24</f>
        <v>0</v>
      </c>
      <c r="I129" s="17" t="n">
        <f aca="false">F129-F129*H129</f>
        <v>1.66</v>
      </c>
      <c r="J129" s="18" t="n">
        <f aca="false">D129*I129</f>
        <v>24.9</v>
      </c>
      <c r="K129" s="18" t="n">
        <f aca="false">J129*12</f>
        <v>298.8</v>
      </c>
      <c r="L129" s="19"/>
      <c r="M129" s="20"/>
    </row>
    <row r="130" customFormat="false" ht="15" hidden="false" customHeight="true" outlineLevel="0" collapsed="false">
      <c r="A130" s="37" t="s">
        <v>78</v>
      </c>
      <c r="B130" s="11" t="s">
        <v>15</v>
      </c>
      <c r="C130" s="12" t="s">
        <v>16</v>
      </c>
      <c r="D130" s="13" t="n">
        <f aca="false">E130/12</f>
        <v>280</v>
      </c>
      <c r="E130" s="14" t="n">
        <v>3360</v>
      </c>
      <c r="F130" s="15" t="n">
        <v>0.08</v>
      </c>
      <c r="G130" s="36" t="n">
        <f aca="false">D130*F130</f>
        <v>22.4</v>
      </c>
      <c r="H130" s="16" t="n">
        <f aca="false">Proposta!$F$20</f>
        <v>0</v>
      </c>
      <c r="I130" s="17" t="n">
        <f aca="false">F130-F130*H130</f>
        <v>0.08</v>
      </c>
      <c r="J130" s="18" t="n">
        <f aca="false">D130*I130</f>
        <v>22.4</v>
      </c>
      <c r="K130" s="18" t="n">
        <f aca="false">J130*12</f>
        <v>268.8</v>
      </c>
      <c r="L130" s="19" t="n">
        <f aca="false">SUM(J130:J135)</f>
        <v>243.55</v>
      </c>
      <c r="M130" s="20" t="n">
        <f aca="false">SUM(K130:K135)</f>
        <v>2922.6</v>
      </c>
    </row>
    <row r="131" customFormat="false" ht="14.5" hidden="false" customHeight="false" outlineLevel="0" collapsed="false">
      <c r="A131" s="37"/>
      <c r="B131" s="11"/>
      <c r="C131" s="12" t="s">
        <v>17</v>
      </c>
      <c r="D131" s="13" t="n">
        <f aca="false">E131/12</f>
        <v>330</v>
      </c>
      <c r="E131" s="14" t="n">
        <v>3960</v>
      </c>
      <c r="F131" s="15" t="n">
        <v>0.26</v>
      </c>
      <c r="G131" s="36" t="n">
        <f aca="false">D131*F131</f>
        <v>85.8</v>
      </c>
      <c r="H131" s="16" t="n">
        <f aca="false">Proposta!$F$20</f>
        <v>0</v>
      </c>
      <c r="I131" s="17" t="n">
        <f aca="false">F131-F131*H131</f>
        <v>0.26</v>
      </c>
      <c r="J131" s="18" t="n">
        <f aca="false">D131*I131</f>
        <v>85.8</v>
      </c>
      <c r="K131" s="18" t="n">
        <f aca="false">J131*12</f>
        <v>1029.6</v>
      </c>
      <c r="L131" s="19"/>
      <c r="M131" s="20"/>
    </row>
    <row r="132" customFormat="false" ht="14.5" hidden="false" customHeight="false" outlineLevel="0" collapsed="false">
      <c r="A132" s="37"/>
      <c r="B132" s="11" t="s">
        <v>18</v>
      </c>
      <c r="C132" s="12" t="s">
        <v>19</v>
      </c>
      <c r="D132" s="13" t="n">
        <f aca="false">E132/12</f>
        <v>125</v>
      </c>
      <c r="E132" s="14" t="n">
        <v>1500</v>
      </c>
      <c r="F132" s="15" t="n">
        <v>0.27</v>
      </c>
      <c r="G132" s="36" t="n">
        <f aca="false">D132*F132</f>
        <v>33.75</v>
      </c>
      <c r="H132" s="16" t="n">
        <f aca="false">Proposta!$F$22</f>
        <v>0</v>
      </c>
      <c r="I132" s="17" t="n">
        <f aca="false">F132-F132*H132</f>
        <v>0.27</v>
      </c>
      <c r="J132" s="18" t="n">
        <f aca="false">D132*I132</f>
        <v>33.75</v>
      </c>
      <c r="K132" s="18" t="n">
        <f aca="false">J132*12</f>
        <v>405</v>
      </c>
      <c r="L132" s="19"/>
      <c r="M132" s="20"/>
    </row>
    <row r="133" customFormat="false" ht="14.5" hidden="false" customHeight="false" outlineLevel="0" collapsed="false">
      <c r="A133" s="37"/>
      <c r="B133" s="11"/>
      <c r="C133" s="12" t="s">
        <v>20</v>
      </c>
      <c r="D133" s="13" t="n">
        <f aca="false">E133/12</f>
        <v>90</v>
      </c>
      <c r="E133" s="14" t="n">
        <v>1080</v>
      </c>
      <c r="F133" s="15" t="n">
        <v>0.57</v>
      </c>
      <c r="G133" s="36" t="n">
        <f aca="false">D133*F133</f>
        <v>51.3</v>
      </c>
      <c r="H133" s="16" t="n">
        <f aca="false">Proposta!$F$22</f>
        <v>0</v>
      </c>
      <c r="I133" s="17" t="n">
        <f aca="false">F133-F133*H133</f>
        <v>0.57</v>
      </c>
      <c r="J133" s="18" t="n">
        <f aca="false">D133*I133</f>
        <v>51.3</v>
      </c>
      <c r="K133" s="18" t="n">
        <f aca="false">J133*12</f>
        <v>615.6</v>
      </c>
      <c r="L133" s="19"/>
      <c r="M133" s="20"/>
    </row>
    <row r="134" customFormat="false" ht="14.5" hidden="false" customHeight="false" outlineLevel="0" collapsed="false">
      <c r="A134" s="37"/>
      <c r="B134" s="11" t="s">
        <v>21</v>
      </c>
      <c r="C134" s="12" t="s">
        <v>16</v>
      </c>
      <c r="D134" s="13" t="n">
        <f aca="false">E134/12</f>
        <v>10</v>
      </c>
      <c r="E134" s="14" t="n">
        <v>120</v>
      </c>
      <c r="F134" s="15" t="n">
        <v>2.54</v>
      </c>
      <c r="G134" s="36" t="n">
        <f aca="false">D134*F134</f>
        <v>25.4</v>
      </c>
      <c r="H134" s="16" t="n">
        <f aca="false">Proposta!$F$24</f>
        <v>0</v>
      </c>
      <c r="I134" s="17" t="n">
        <f aca="false">F134-F134*H134</f>
        <v>2.54</v>
      </c>
      <c r="J134" s="18" t="n">
        <f aca="false">D134*I134</f>
        <v>25.4</v>
      </c>
      <c r="K134" s="18" t="n">
        <f aca="false">J134*12</f>
        <v>304.8</v>
      </c>
      <c r="L134" s="19"/>
      <c r="M134" s="20"/>
    </row>
    <row r="135" customFormat="false" ht="14.5" hidden="false" customHeight="false" outlineLevel="0" collapsed="false">
      <c r="A135" s="37"/>
      <c r="B135" s="11"/>
      <c r="C135" s="12" t="s">
        <v>22</v>
      </c>
      <c r="D135" s="13" t="n">
        <f aca="false">E135/12</f>
        <v>15</v>
      </c>
      <c r="E135" s="14" t="n">
        <v>180</v>
      </c>
      <c r="F135" s="15" t="n">
        <v>1.66</v>
      </c>
      <c r="G135" s="36" t="n">
        <f aca="false">D135*F135</f>
        <v>24.9</v>
      </c>
      <c r="H135" s="16" t="n">
        <f aca="false">Proposta!$F$24</f>
        <v>0</v>
      </c>
      <c r="I135" s="17" t="n">
        <f aca="false">F135-F135*H135</f>
        <v>1.66</v>
      </c>
      <c r="J135" s="18" t="n">
        <f aca="false">D135*I135</f>
        <v>24.9</v>
      </c>
      <c r="K135" s="18" t="n">
        <f aca="false">J135*12</f>
        <v>298.8</v>
      </c>
      <c r="L135" s="19"/>
      <c r="M135" s="20"/>
    </row>
    <row r="136" customFormat="false" ht="14.5" hidden="false" customHeight="false" outlineLevel="0" collapsed="false">
      <c r="A136" s="10" t="s">
        <v>79</v>
      </c>
      <c r="B136" s="11" t="s">
        <v>15</v>
      </c>
      <c r="C136" s="12" t="s">
        <v>16</v>
      </c>
      <c r="D136" s="13" t="n">
        <f aca="false">E136/12</f>
        <v>6600</v>
      </c>
      <c r="E136" s="14" t="n">
        <v>79200</v>
      </c>
      <c r="F136" s="15" t="n">
        <v>0.08</v>
      </c>
      <c r="G136" s="36" t="n">
        <f aca="false">D136*F136</f>
        <v>528</v>
      </c>
      <c r="H136" s="16" t="n">
        <f aca="false">Proposta!$F$20</f>
        <v>0</v>
      </c>
      <c r="I136" s="17" t="n">
        <f aca="false">F136-F136*H136</f>
        <v>0.08</v>
      </c>
      <c r="J136" s="18" t="n">
        <f aca="false">D136*I136</f>
        <v>528</v>
      </c>
      <c r="K136" s="18" t="n">
        <f aca="false">J136*12</f>
        <v>6336</v>
      </c>
      <c r="L136" s="19" t="n">
        <f aca="false">SUM(J136:J141)</f>
        <v>3065.9</v>
      </c>
      <c r="M136" s="20" t="n">
        <f aca="false">SUM(K136:K141)</f>
        <v>36790.8</v>
      </c>
    </row>
    <row r="137" customFormat="false" ht="14.5" hidden="false" customHeight="false" outlineLevel="0" collapsed="false">
      <c r="A137" s="10"/>
      <c r="B137" s="11"/>
      <c r="C137" s="12" t="s">
        <v>17</v>
      </c>
      <c r="D137" s="13" t="n">
        <f aca="false">E137/12</f>
        <v>6700</v>
      </c>
      <c r="E137" s="14" t="n">
        <v>80400</v>
      </c>
      <c r="F137" s="15" t="n">
        <v>0.26</v>
      </c>
      <c r="G137" s="36" t="n">
        <f aca="false">D137*F137</f>
        <v>1742</v>
      </c>
      <c r="H137" s="16" t="n">
        <f aca="false">Proposta!$F$20</f>
        <v>0</v>
      </c>
      <c r="I137" s="17" t="n">
        <f aca="false">F137-F137*H137</f>
        <v>0.26</v>
      </c>
      <c r="J137" s="18" t="n">
        <f aca="false">D137*I137</f>
        <v>1742</v>
      </c>
      <c r="K137" s="18" t="n">
        <f aca="false">J137*12</f>
        <v>20904</v>
      </c>
      <c r="L137" s="19"/>
      <c r="M137" s="20"/>
    </row>
    <row r="138" customFormat="false" ht="14.5" hidden="false" customHeight="false" outlineLevel="0" collapsed="false">
      <c r="A138" s="10"/>
      <c r="B138" s="11" t="s">
        <v>18</v>
      </c>
      <c r="C138" s="12" t="s">
        <v>19</v>
      </c>
      <c r="D138" s="13" t="n">
        <f aca="false">E138/12</f>
        <v>650</v>
      </c>
      <c r="E138" s="14" t="n">
        <v>7800</v>
      </c>
      <c r="F138" s="15" t="n">
        <v>0.27</v>
      </c>
      <c r="G138" s="36" t="n">
        <f aca="false">D138*F138</f>
        <v>175.5</v>
      </c>
      <c r="H138" s="16" t="n">
        <f aca="false">Proposta!$F$22</f>
        <v>0</v>
      </c>
      <c r="I138" s="17" t="n">
        <f aca="false">F138-F138*H138</f>
        <v>0.27</v>
      </c>
      <c r="J138" s="18" t="n">
        <f aca="false">D138*I138</f>
        <v>175.5</v>
      </c>
      <c r="K138" s="18" t="n">
        <f aca="false">J138*12</f>
        <v>2106</v>
      </c>
      <c r="L138" s="19"/>
      <c r="M138" s="20"/>
    </row>
    <row r="139" customFormat="false" ht="14.5" hidden="false" customHeight="false" outlineLevel="0" collapsed="false">
      <c r="A139" s="10"/>
      <c r="B139" s="11"/>
      <c r="C139" s="12" t="s">
        <v>20</v>
      </c>
      <c r="D139" s="13" t="n">
        <f aca="false">E139/12</f>
        <v>720</v>
      </c>
      <c r="E139" s="14" t="n">
        <v>8640</v>
      </c>
      <c r="F139" s="15" t="n">
        <v>0.57</v>
      </c>
      <c r="G139" s="36" t="n">
        <f aca="false">D139*F139</f>
        <v>410.4</v>
      </c>
      <c r="H139" s="16" t="n">
        <f aca="false">Proposta!$F$22</f>
        <v>0</v>
      </c>
      <c r="I139" s="17" t="n">
        <f aca="false">F139-F139*H139</f>
        <v>0.57</v>
      </c>
      <c r="J139" s="18" t="n">
        <f aca="false">D139*I139</f>
        <v>410.4</v>
      </c>
      <c r="K139" s="18" t="n">
        <f aca="false">J139*12</f>
        <v>4924.8</v>
      </c>
      <c r="L139" s="19"/>
      <c r="M139" s="20"/>
    </row>
    <row r="140" customFormat="false" ht="14.5" hidden="false" customHeight="false" outlineLevel="0" collapsed="false">
      <c r="A140" s="10"/>
      <c r="B140" s="11" t="s">
        <v>21</v>
      </c>
      <c r="C140" s="12" t="s">
        <v>16</v>
      </c>
      <c r="D140" s="13" t="n">
        <f aca="false">E140/12</f>
        <v>50</v>
      </c>
      <c r="E140" s="14" t="n">
        <v>600</v>
      </c>
      <c r="F140" s="15" t="n">
        <v>2.54</v>
      </c>
      <c r="G140" s="36" t="n">
        <f aca="false">D140*F140</f>
        <v>127</v>
      </c>
      <c r="H140" s="16" t="n">
        <f aca="false">Proposta!$F$24</f>
        <v>0</v>
      </c>
      <c r="I140" s="17" t="n">
        <f aca="false">F140-F140*H140</f>
        <v>2.54</v>
      </c>
      <c r="J140" s="18" t="n">
        <f aca="false">D140*I140</f>
        <v>127</v>
      </c>
      <c r="K140" s="18" t="n">
        <f aca="false">J140*12</f>
        <v>1524</v>
      </c>
      <c r="L140" s="19"/>
      <c r="M140" s="20"/>
    </row>
    <row r="141" customFormat="false" ht="14.5" hidden="false" customHeight="false" outlineLevel="0" collapsed="false">
      <c r="A141" s="10"/>
      <c r="B141" s="11"/>
      <c r="C141" s="12" t="s">
        <v>22</v>
      </c>
      <c r="D141" s="13" t="n">
        <f aca="false">E141/12</f>
        <v>50</v>
      </c>
      <c r="E141" s="14" t="n">
        <v>600</v>
      </c>
      <c r="F141" s="15" t="n">
        <v>1.66</v>
      </c>
      <c r="G141" s="36" t="n">
        <f aca="false">D141*F141</f>
        <v>83</v>
      </c>
      <c r="H141" s="16" t="n">
        <f aca="false">Proposta!$F$24</f>
        <v>0</v>
      </c>
      <c r="I141" s="17" t="n">
        <f aca="false">F141-F141*H141</f>
        <v>1.66</v>
      </c>
      <c r="J141" s="18" t="n">
        <f aca="false">D141*I141</f>
        <v>83</v>
      </c>
      <c r="K141" s="18" t="n">
        <f aca="false">J141*12</f>
        <v>996</v>
      </c>
      <c r="L141" s="19"/>
      <c r="M141" s="20"/>
    </row>
    <row r="142" customFormat="false" ht="15" hidden="false" customHeight="true" outlineLevel="0" collapsed="false">
      <c r="A142" s="37" t="s">
        <v>80</v>
      </c>
      <c r="B142" s="11" t="s">
        <v>15</v>
      </c>
      <c r="C142" s="12" t="s">
        <v>16</v>
      </c>
      <c r="D142" s="13" t="n">
        <f aca="false">E142/12</f>
        <v>280</v>
      </c>
      <c r="E142" s="14" t="n">
        <v>3360</v>
      </c>
      <c r="F142" s="15" t="n">
        <v>0.08</v>
      </c>
      <c r="G142" s="36" t="n">
        <f aca="false">D142*F142</f>
        <v>22.4</v>
      </c>
      <c r="H142" s="16" t="n">
        <f aca="false">Proposta!$F$20</f>
        <v>0</v>
      </c>
      <c r="I142" s="17" t="n">
        <f aca="false">F142-F142*H142</f>
        <v>0.08</v>
      </c>
      <c r="J142" s="18" t="n">
        <f aca="false">D142*I142</f>
        <v>22.4</v>
      </c>
      <c r="K142" s="18" t="n">
        <f aca="false">J142*12</f>
        <v>268.8</v>
      </c>
      <c r="L142" s="19" t="n">
        <f aca="false">SUM(J142:J147)</f>
        <v>243.55</v>
      </c>
      <c r="M142" s="20" t="n">
        <f aca="false">SUM(K142:K147)</f>
        <v>2922.6</v>
      </c>
    </row>
    <row r="143" customFormat="false" ht="14.5" hidden="false" customHeight="false" outlineLevel="0" collapsed="false">
      <c r="A143" s="37"/>
      <c r="B143" s="11"/>
      <c r="C143" s="12" t="s">
        <v>17</v>
      </c>
      <c r="D143" s="13" t="n">
        <f aca="false">E143/12</f>
        <v>330</v>
      </c>
      <c r="E143" s="14" t="n">
        <v>3960</v>
      </c>
      <c r="F143" s="15" t="n">
        <v>0.26</v>
      </c>
      <c r="G143" s="36" t="n">
        <f aca="false">D143*F143</f>
        <v>85.8</v>
      </c>
      <c r="H143" s="16" t="n">
        <f aca="false">Proposta!$F$20</f>
        <v>0</v>
      </c>
      <c r="I143" s="17" t="n">
        <f aca="false">F143-F143*H143</f>
        <v>0.26</v>
      </c>
      <c r="J143" s="18" t="n">
        <f aca="false">D143*I143</f>
        <v>85.8</v>
      </c>
      <c r="K143" s="18" t="n">
        <f aca="false">J143*12</f>
        <v>1029.6</v>
      </c>
      <c r="L143" s="19"/>
      <c r="M143" s="20"/>
    </row>
    <row r="144" customFormat="false" ht="14.5" hidden="false" customHeight="false" outlineLevel="0" collapsed="false">
      <c r="A144" s="37"/>
      <c r="B144" s="11" t="s">
        <v>18</v>
      </c>
      <c r="C144" s="12" t="s">
        <v>19</v>
      </c>
      <c r="D144" s="13" t="n">
        <f aca="false">E144/12</f>
        <v>125</v>
      </c>
      <c r="E144" s="14" t="n">
        <v>1500</v>
      </c>
      <c r="F144" s="15" t="n">
        <v>0.27</v>
      </c>
      <c r="G144" s="36" t="n">
        <f aca="false">D144*F144</f>
        <v>33.75</v>
      </c>
      <c r="H144" s="16" t="n">
        <f aca="false">Proposta!$F$22</f>
        <v>0</v>
      </c>
      <c r="I144" s="17" t="n">
        <f aca="false">F144-F144*H144</f>
        <v>0.27</v>
      </c>
      <c r="J144" s="18" t="n">
        <f aca="false">D144*I144</f>
        <v>33.75</v>
      </c>
      <c r="K144" s="18" t="n">
        <f aca="false">J144*12</f>
        <v>405</v>
      </c>
      <c r="L144" s="19"/>
      <c r="M144" s="20"/>
    </row>
    <row r="145" customFormat="false" ht="14.5" hidden="false" customHeight="false" outlineLevel="0" collapsed="false">
      <c r="A145" s="37"/>
      <c r="B145" s="11"/>
      <c r="C145" s="12" t="s">
        <v>20</v>
      </c>
      <c r="D145" s="13" t="n">
        <f aca="false">E145/12</f>
        <v>90</v>
      </c>
      <c r="E145" s="14" t="n">
        <v>1080</v>
      </c>
      <c r="F145" s="15" t="n">
        <v>0.57</v>
      </c>
      <c r="G145" s="36" t="n">
        <f aca="false">D145*F145</f>
        <v>51.3</v>
      </c>
      <c r="H145" s="16" t="n">
        <f aca="false">Proposta!$F$22</f>
        <v>0</v>
      </c>
      <c r="I145" s="17" t="n">
        <f aca="false">F145-F145*H145</f>
        <v>0.57</v>
      </c>
      <c r="J145" s="18" t="n">
        <f aca="false">D145*I145</f>
        <v>51.3</v>
      </c>
      <c r="K145" s="18" t="n">
        <f aca="false">J145*12</f>
        <v>615.6</v>
      </c>
      <c r="L145" s="19"/>
      <c r="M145" s="20"/>
    </row>
    <row r="146" customFormat="false" ht="14.5" hidden="false" customHeight="false" outlineLevel="0" collapsed="false">
      <c r="A146" s="37"/>
      <c r="B146" s="11" t="s">
        <v>21</v>
      </c>
      <c r="C146" s="12" t="s">
        <v>16</v>
      </c>
      <c r="D146" s="13" t="n">
        <f aca="false">E146/12</f>
        <v>10</v>
      </c>
      <c r="E146" s="14" t="n">
        <v>120</v>
      </c>
      <c r="F146" s="15" t="n">
        <v>2.54</v>
      </c>
      <c r="G146" s="36" t="n">
        <f aca="false">D146*F146</f>
        <v>25.4</v>
      </c>
      <c r="H146" s="16" t="n">
        <f aca="false">Proposta!$F$24</f>
        <v>0</v>
      </c>
      <c r="I146" s="17" t="n">
        <f aca="false">F146-F146*H146</f>
        <v>2.54</v>
      </c>
      <c r="J146" s="18" t="n">
        <f aca="false">D146*I146</f>
        <v>25.4</v>
      </c>
      <c r="K146" s="18" t="n">
        <f aca="false">J146*12</f>
        <v>304.8</v>
      </c>
      <c r="L146" s="19"/>
      <c r="M146" s="20"/>
    </row>
    <row r="147" customFormat="false" ht="14.5" hidden="false" customHeight="false" outlineLevel="0" collapsed="false">
      <c r="A147" s="37"/>
      <c r="B147" s="11"/>
      <c r="C147" s="12" t="s">
        <v>22</v>
      </c>
      <c r="D147" s="13" t="n">
        <f aca="false">E147/12</f>
        <v>15</v>
      </c>
      <c r="E147" s="14" t="n">
        <v>180</v>
      </c>
      <c r="F147" s="15" t="n">
        <v>1.66</v>
      </c>
      <c r="G147" s="36" t="n">
        <f aca="false">D147*F147</f>
        <v>24.9</v>
      </c>
      <c r="H147" s="16" t="n">
        <f aca="false">Proposta!$F$24</f>
        <v>0</v>
      </c>
      <c r="I147" s="17" t="n">
        <f aca="false">F147-F147*H147</f>
        <v>1.66</v>
      </c>
      <c r="J147" s="18" t="n">
        <f aca="false">D147*I147</f>
        <v>24.9</v>
      </c>
      <c r="K147" s="18" t="n">
        <f aca="false">J147*12</f>
        <v>298.8</v>
      </c>
      <c r="L147" s="19"/>
      <c r="M147" s="20"/>
    </row>
    <row r="148" customFormat="false" ht="51" hidden="false" customHeight="true" outlineLevel="0" collapsed="false">
      <c r="A148" s="29" t="s">
        <v>47</v>
      </c>
      <c r="B148" s="29"/>
      <c r="C148" s="29"/>
      <c r="D148" s="29"/>
      <c r="E148" s="29"/>
      <c r="F148" s="29"/>
      <c r="G148" s="29"/>
      <c r="H148" s="29"/>
      <c r="I148" s="29"/>
      <c r="J148" s="29"/>
      <c r="K148" s="29" t="s">
        <v>48</v>
      </c>
      <c r="L148" s="29" t="s">
        <v>49</v>
      </c>
      <c r="M148" s="29" t="s">
        <v>50</v>
      </c>
    </row>
    <row r="149" customFormat="false" ht="13.8" hidden="false" customHeight="false" outlineLevel="0" collapsed="false">
      <c r="A149" s="30" t="s">
        <v>81</v>
      </c>
      <c r="B149" s="31" t="s">
        <v>82</v>
      </c>
      <c r="C149" s="31"/>
      <c r="D149" s="31"/>
      <c r="E149" s="31"/>
      <c r="F149" s="31"/>
      <c r="G149" s="31"/>
      <c r="H149" s="31"/>
      <c r="I149" s="31"/>
      <c r="J149" s="31"/>
      <c r="K149" s="32" t="n">
        <f aca="false">SUM(G142,G143,G136,G137,G130,G131,G124,G125,G118,G119,G112,G113,G106,G107,G100,G101,G94,G95,G88,G89,G82,G83,G76,G77,G70,G71,G64,G65,G58,G59,G52,G53,G46,G47,G40,G41,G34,G35,G28,G29,G22,G23,G16,G17,G10,G11,G4,G5)</f>
        <v>10300.2</v>
      </c>
      <c r="L149" s="32" t="n">
        <f aca="false">SUM(J142,J143,J136,J137,J130,J131,J124,J125,J118,J119,J112,J113,J106,J107,J100,J101,J94,J95,J88,J89,J82,J83,J76,J77,J70,J71,J64,J65,J58,J59,J52,J53,J46,J47,J40,J41,J34,J35,J28,J29,J22,J23,J16,J17,J10,J11,J4,J5)</f>
        <v>10300.2</v>
      </c>
      <c r="M149" s="32" t="n">
        <f aca="false">SUM(K142,K143,K136,K137,K130,K131,K124,K125,K118,K119,K112,K113,K106,K107,K100,K101,K94,K95,K88,K89,K82,K83,K76,K77,K70,K71,K64,K65,K58,K59,K52,K53,K46,K47,K40,K41,K34,K35,K28,K29,K22,K23,K16,K17,K10,K11,K4,K5)</f>
        <v>123602.4</v>
      </c>
    </row>
    <row r="150" customFormat="false" ht="13.8" hidden="false" customHeight="false" outlineLevel="0" collapsed="false">
      <c r="A150" s="30" t="s">
        <v>83</v>
      </c>
      <c r="B150" s="31" t="s">
        <v>84</v>
      </c>
      <c r="C150" s="31"/>
      <c r="D150" s="31"/>
      <c r="E150" s="31"/>
      <c r="F150" s="31"/>
      <c r="G150" s="31"/>
      <c r="H150" s="31"/>
      <c r="I150" s="31"/>
      <c r="J150" s="31"/>
      <c r="K150" s="32" t="n">
        <f aca="false">SUM(G6,G7,G12,G13,G18,G19,G24,G25,G30,G31,G36,G37,G42,G43,G48,G49,G54,G55,G60,G61,G66,G67,G72,G73,G78,G79,G84,G85,G90,G91,G96,G97,G102,G103,G108,G109,G114,G115,G120,G121,G126,G127,G132,G133,G138,G139,G144,G145)</f>
        <v>5800.95</v>
      </c>
      <c r="L150" s="32" t="n">
        <f aca="false">SUM(J6,J7,J12,J13,J18,J19,J24,J25,J30,J31,J36,J37,J42,J43,J48,J49,J54,J55,J60,J61,J66,J67,J72,J73,J78,J79,J84,J85,J90,J91,J96,J97,J102,J103,J108,J109,J114,J115,J120,J121,J126,J127,J132,J133,J138,J139,J144,J145)</f>
        <v>5800.95</v>
      </c>
      <c r="M150" s="32" t="n">
        <f aca="false">SUM(K6,K7,K12,K13,K18,K19,K24,K25,K30,K31,K36,K37,K42,K43,K48,K49,K54,K55,K60,K61,K66,K67,K72,K73,K78,K79,K84,K85,K90,K91,K96,K97,K102,K103,K108,K109,K114,K115,K120,K121,K126,K127,K132,K133,K138,K139,K144,K145)</f>
        <v>69611.4</v>
      </c>
    </row>
    <row r="151" customFormat="false" ht="13.8" hidden="false" customHeight="false" outlineLevel="0" collapsed="false">
      <c r="A151" s="30" t="s">
        <v>85</v>
      </c>
      <c r="B151" s="31" t="s">
        <v>86</v>
      </c>
      <c r="C151" s="31"/>
      <c r="D151" s="31"/>
      <c r="E151" s="31"/>
      <c r="F151" s="31"/>
      <c r="G151" s="31"/>
      <c r="H151" s="31"/>
      <c r="I151" s="31"/>
      <c r="J151" s="31"/>
      <c r="K151" s="32" t="n">
        <f aca="false">SUM(G147,G146,G141,G140,G135,G134,G129,G128,G123,G122,G117,G116,G111,G110,G105,G104,G99,G98,G93,G92,G87,G86,G81,G80,G75,G74,G69,G68,G63,G62,G57,G56,G51,G50,G45,G44,G39,G38,G33,G32,G27,G26,G21,G20,G15,G14,G9,G8)</f>
        <v>2101.9</v>
      </c>
      <c r="L151" s="32" t="n">
        <f aca="false">SUM(J147,J146,J141,J140,J135,J134,J129,J128,J123,J122,J117,J116,J111,J110,J105,J104,J99,J98,J93,J92,J87,J86,J81,J80,J75,J74,J69,J68,J63,J62,J57,J56,J51,J50,J45,J44,J39,J38,J33,J32,J27,J26,J21,J20,J15,J14,J9,J8)</f>
        <v>2101.9</v>
      </c>
      <c r="M151" s="32" t="n">
        <f aca="false">SUM(K147,K146,K141,K140,K135,K134,K129,K128,K123,K122,K117,K116,K111,K110,K105,K104,K99,K98,K93,K92,K87,K86,K81,K80,K75,K74,K69,K68,K63,K62,K57,K56,K51,K50,K45,K44,K39,K38,K33,K32,K27,K26,K21,K20,K15,K14,K9,K8)</f>
        <v>25222.8</v>
      </c>
    </row>
    <row r="152" customFormat="false" ht="15" hidden="false" customHeight="false" outlineLevel="0" collapsed="false">
      <c r="A152" s="33" t="s">
        <v>87</v>
      </c>
      <c r="B152" s="33"/>
      <c r="C152" s="33"/>
      <c r="D152" s="33"/>
      <c r="E152" s="33"/>
      <c r="F152" s="33"/>
      <c r="G152" s="33"/>
      <c r="H152" s="33"/>
      <c r="I152" s="33"/>
      <c r="J152" s="33"/>
      <c r="K152" s="34" t="n">
        <f aca="false">SUM(K149:K151)</f>
        <v>18203.05</v>
      </c>
      <c r="L152" s="35" t="n">
        <f aca="false">SUM(L149:L151)</f>
        <v>18203.05</v>
      </c>
      <c r="M152" s="35" t="n">
        <f aca="false">SUM(M149:M151)</f>
        <v>218436.6</v>
      </c>
    </row>
    <row r="154" customFormat="false" ht="13.8" hidden="false" customHeight="false" outlineLevel="0" collapsed="false">
      <c r="O154" s="38"/>
    </row>
  </sheetData>
  <mergeCells count="152">
    <mergeCell ref="A2:M2"/>
    <mergeCell ref="D3:E3"/>
    <mergeCell ref="A4:A9"/>
    <mergeCell ref="B4:B5"/>
    <mergeCell ref="L4:L9"/>
    <mergeCell ref="M4:M9"/>
    <mergeCell ref="B6:B7"/>
    <mergeCell ref="B8:B9"/>
    <mergeCell ref="A10:A15"/>
    <mergeCell ref="B10:B11"/>
    <mergeCell ref="L10:L15"/>
    <mergeCell ref="M10:M15"/>
    <mergeCell ref="B12:B13"/>
    <mergeCell ref="B14:B15"/>
    <mergeCell ref="A16:A21"/>
    <mergeCell ref="B16:B17"/>
    <mergeCell ref="L16:L21"/>
    <mergeCell ref="M16:M21"/>
    <mergeCell ref="B18:B19"/>
    <mergeCell ref="B20:B21"/>
    <mergeCell ref="A22:A27"/>
    <mergeCell ref="B22:B23"/>
    <mergeCell ref="L22:L27"/>
    <mergeCell ref="M22:M27"/>
    <mergeCell ref="B24:B25"/>
    <mergeCell ref="B26:B27"/>
    <mergeCell ref="A28:A33"/>
    <mergeCell ref="B28:B29"/>
    <mergeCell ref="L28:L33"/>
    <mergeCell ref="M28:M33"/>
    <mergeCell ref="B30:B31"/>
    <mergeCell ref="B32:B33"/>
    <mergeCell ref="A34:A39"/>
    <mergeCell ref="B34:B35"/>
    <mergeCell ref="L34:L39"/>
    <mergeCell ref="M34:M39"/>
    <mergeCell ref="B36:B37"/>
    <mergeCell ref="B38:B39"/>
    <mergeCell ref="A40:A45"/>
    <mergeCell ref="B40:B41"/>
    <mergeCell ref="L40:L45"/>
    <mergeCell ref="M40:M45"/>
    <mergeCell ref="B42:B43"/>
    <mergeCell ref="B44:B45"/>
    <mergeCell ref="A46:A51"/>
    <mergeCell ref="B46:B47"/>
    <mergeCell ref="L46:L51"/>
    <mergeCell ref="M46:M51"/>
    <mergeCell ref="B48:B49"/>
    <mergeCell ref="B50:B51"/>
    <mergeCell ref="A52:A57"/>
    <mergeCell ref="B52:B53"/>
    <mergeCell ref="L52:L57"/>
    <mergeCell ref="M52:M57"/>
    <mergeCell ref="B54:B55"/>
    <mergeCell ref="B56:B57"/>
    <mergeCell ref="A58:A63"/>
    <mergeCell ref="B58:B59"/>
    <mergeCell ref="L58:L63"/>
    <mergeCell ref="M58:M63"/>
    <mergeCell ref="B60:B61"/>
    <mergeCell ref="B62:B63"/>
    <mergeCell ref="A64:A69"/>
    <mergeCell ref="B64:B65"/>
    <mergeCell ref="L64:L69"/>
    <mergeCell ref="M64:M69"/>
    <mergeCell ref="B66:B67"/>
    <mergeCell ref="B68:B69"/>
    <mergeCell ref="A70:A75"/>
    <mergeCell ref="B70:B71"/>
    <mergeCell ref="L70:L75"/>
    <mergeCell ref="M70:M75"/>
    <mergeCell ref="B72:B73"/>
    <mergeCell ref="B74:B75"/>
    <mergeCell ref="A76:A81"/>
    <mergeCell ref="B76:B77"/>
    <mergeCell ref="L76:L81"/>
    <mergeCell ref="M76:M81"/>
    <mergeCell ref="B78:B79"/>
    <mergeCell ref="B80:B81"/>
    <mergeCell ref="A82:A87"/>
    <mergeCell ref="B82:B83"/>
    <mergeCell ref="L82:L87"/>
    <mergeCell ref="M82:M87"/>
    <mergeCell ref="B84:B85"/>
    <mergeCell ref="B86:B87"/>
    <mergeCell ref="A88:A93"/>
    <mergeCell ref="B88:B89"/>
    <mergeCell ref="L88:L93"/>
    <mergeCell ref="M88:M93"/>
    <mergeCell ref="B90:B91"/>
    <mergeCell ref="B92:B93"/>
    <mergeCell ref="A94:A99"/>
    <mergeCell ref="B94:B95"/>
    <mergeCell ref="L94:L99"/>
    <mergeCell ref="M94:M99"/>
    <mergeCell ref="B96:B97"/>
    <mergeCell ref="B98:B99"/>
    <mergeCell ref="A100:A105"/>
    <mergeCell ref="B100:B101"/>
    <mergeCell ref="L100:L105"/>
    <mergeCell ref="M100:M105"/>
    <mergeCell ref="B102:B103"/>
    <mergeCell ref="B104:B105"/>
    <mergeCell ref="A106:A111"/>
    <mergeCell ref="B106:B107"/>
    <mergeCell ref="L106:L111"/>
    <mergeCell ref="M106:M111"/>
    <mergeCell ref="B108:B109"/>
    <mergeCell ref="B110:B111"/>
    <mergeCell ref="A112:A117"/>
    <mergeCell ref="B112:B113"/>
    <mergeCell ref="L112:L117"/>
    <mergeCell ref="M112:M117"/>
    <mergeCell ref="B114:B115"/>
    <mergeCell ref="B116:B117"/>
    <mergeCell ref="A118:A123"/>
    <mergeCell ref="B118:B119"/>
    <mergeCell ref="L118:L123"/>
    <mergeCell ref="M118:M123"/>
    <mergeCell ref="B120:B121"/>
    <mergeCell ref="B122:B123"/>
    <mergeCell ref="A124:A129"/>
    <mergeCell ref="B124:B125"/>
    <mergeCell ref="L124:L129"/>
    <mergeCell ref="M124:M129"/>
    <mergeCell ref="B126:B127"/>
    <mergeCell ref="B128:B129"/>
    <mergeCell ref="A130:A135"/>
    <mergeCell ref="B130:B131"/>
    <mergeCell ref="L130:L135"/>
    <mergeCell ref="M130:M135"/>
    <mergeCell ref="B132:B133"/>
    <mergeCell ref="B134:B135"/>
    <mergeCell ref="A136:A141"/>
    <mergeCell ref="B136:B137"/>
    <mergeCell ref="L136:L141"/>
    <mergeCell ref="M136:M141"/>
    <mergeCell ref="B138:B139"/>
    <mergeCell ref="B140:B141"/>
    <mergeCell ref="A142:A147"/>
    <mergeCell ref="B142:B143"/>
    <mergeCell ref="L142:L147"/>
    <mergeCell ref="M142:M147"/>
    <mergeCell ref="B144:B145"/>
    <mergeCell ref="B146:B147"/>
    <mergeCell ref="A148:J148"/>
    <mergeCell ref="A149:A151"/>
    <mergeCell ref="B149:J149"/>
    <mergeCell ref="B150:J150"/>
    <mergeCell ref="B151:J151"/>
    <mergeCell ref="A152:J15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52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M20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K16" activeCellId="0" sqref="K16"/>
    </sheetView>
  </sheetViews>
  <sheetFormatPr defaultRowHeight="13.8" zeroHeight="false" outlineLevelRow="0" outlineLevelCol="0"/>
  <cols>
    <col collapsed="false" customWidth="true" hidden="false" outlineLevel="0" max="1" min="1" style="0" width="33.86"/>
    <col collapsed="false" customWidth="true" hidden="false" outlineLevel="0" max="2" min="2" style="0" width="20.14"/>
    <col collapsed="false" customWidth="true" hidden="false" outlineLevel="0" max="3" min="3" style="0" width="22.14"/>
    <col collapsed="false" customWidth="true" hidden="false" outlineLevel="0" max="4" min="4" style="0" width="10.42"/>
    <col collapsed="false" customWidth="true" hidden="false" outlineLevel="0" max="5" min="5" style="0" width="11.99"/>
    <col collapsed="false" customWidth="true" hidden="false" outlineLevel="0" max="6" min="6" style="0" width="13.01"/>
    <col collapsed="false" customWidth="true" hidden="false" outlineLevel="0" max="8" min="7" style="0" width="17.58"/>
    <col collapsed="false" customWidth="true" hidden="false" outlineLevel="0" max="9" min="9" style="0" width="12.99"/>
    <col collapsed="false" customWidth="true" hidden="false" outlineLevel="0" max="10" min="10" style="0" width="17.58"/>
    <col collapsed="false" customWidth="true" hidden="false" outlineLevel="0" max="11" min="11" style="0" width="15.71"/>
    <col collapsed="false" customWidth="true" hidden="false" outlineLevel="0" max="12" min="12" style="0" width="13.29"/>
    <col collapsed="false" customWidth="true" hidden="false" outlineLevel="0" max="13" min="13" style="0" width="14.43"/>
    <col collapsed="false" customWidth="true" hidden="false" outlineLevel="0" max="1025" min="14" style="0" width="8.42"/>
  </cols>
  <sheetData>
    <row r="2" customFormat="false" ht="19.7" hidden="false" customHeight="false" outlineLevel="0" collapsed="false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customFormat="false" ht="59.5" hidden="false" customHeight="true" outlineLevel="0" collapsed="false">
      <c r="A3" s="2" t="s">
        <v>0</v>
      </c>
      <c r="B3" s="3" t="s">
        <v>1</v>
      </c>
      <c r="C3" s="3" t="s">
        <v>2</v>
      </c>
      <c r="D3" s="4" t="s">
        <v>3</v>
      </c>
      <c r="E3" s="4"/>
      <c r="F3" s="3" t="s">
        <v>56</v>
      </c>
      <c r="G3" s="3" t="s">
        <v>5</v>
      </c>
      <c r="H3" s="3" t="s">
        <v>6</v>
      </c>
      <c r="I3" s="3" t="s">
        <v>7</v>
      </c>
      <c r="J3" s="3" t="s">
        <v>8</v>
      </c>
      <c r="K3" s="3" t="s">
        <v>9</v>
      </c>
      <c r="L3" s="3" t="s">
        <v>10</v>
      </c>
      <c r="M3" s="5" t="s">
        <v>11</v>
      </c>
    </row>
    <row r="4" customFormat="false" ht="14.5" hidden="false" customHeight="false" outlineLevel="0" collapsed="false">
      <c r="A4" s="10" t="s">
        <v>88</v>
      </c>
      <c r="B4" s="11" t="s">
        <v>15</v>
      </c>
      <c r="C4" s="12" t="s">
        <v>16</v>
      </c>
      <c r="D4" s="13" t="n">
        <f aca="false">E4/12</f>
        <v>1000</v>
      </c>
      <c r="E4" s="14" t="n">
        <v>12000</v>
      </c>
      <c r="F4" s="36" t="n">
        <v>0.08</v>
      </c>
      <c r="G4" s="36" t="n">
        <f aca="false">D4*F4</f>
        <v>80</v>
      </c>
      <c r="H4" s="16" t="n">
        <f aca="false">Proposta!$F$31</f>
        <v>0</v>
      </c>
      <c r="I4" s="17" t="n">
        <f aca="false">F4-F4*H4</f>
        <v>0.08</v>
      </c>
      <c r="J4" s="18" t="n">
        <f aca="false">D4*I4</f>
        <v>80</v>
      </c>
      <c r="K4" s="18" t="n">
        <f aca="false">J4*12</f>
        <v>960</v>
      </c>
      <c r="L4" s="19" t="n">
        <f aca="false">SUM(J4:J9)</f>
        <v>811.6</v>
      </c>
      <c r="M4" s="20" t="n">
        <f aca="false">SUM(K4:K9)</f>
        <v>9739.2</v>
      </c>
    </row>
    <row r="5" customFormat="false" ht="14.5" hidden="false" customHeight="false" outlineLevel="0" collapsed="false">
      <c r="A5" s="10"/>
      <c r="B5" s="11"/>
      <c r="C5" s="12" t="s">
        <v>17</v>
      </c>
      <c r="D5" s="13" t="n">
        <f aca="false">E5/12</f>
        <v>1000</v>
      </c>
      <c r="E5" s="14" t="n">
        <v>12000</v>
      </c>
      <c r="F5" s="36" t="n">
        <v>0.26</v>
      </c>
      <c r="G5" s="36" t="n">
        <f aca="false">D5*F5</f>
        <v>260</v>
      </c>
      <c r="H5" s="16" t="n">
        <f aca="false">Proposta!$F$31</f>
        <v>0</v>
      </c>
      <c r="I5" s="17" t="n">
        <f aca="false">F5-F5*H5</f>
        <v>0.26</v>
      </c>
      <c r="J5" s="18" t="n">
        <f aca="false">D5*I5</f>
        <v>260</v>
      </c>
      <c r="K5" s="18" t="n">
        <f aca="false">J5*12</f>
        <v>3120</v>
      </c>
      <c r="L5" s="19"/>
      <c r="M5" s="20"/>
    </row>
    <row r="6" customFormat="false" ht="14.5" hidden="false" customHeight="false" outlineLevel="0" collapsed="false">
      <c r="A6" s="10"/>
      <c r="B6" s="11" t="s">
        <v>18</v>
      </c>
      <c r="C6" s="12" t="s">
        <v>19</v>
      </c>
      <c r="D6" s="13" t="n">
        <f aca="false">E6/12</f>
        <v>330</v>
      </c>
      <c r="E6" s="14" t="n">
        <v>3960</v>
      </c>
      <c r="F6" s="36" t="n">
        <v>0.27</v>
      </c>
      <c r="G6" s="36" t="n">
        <f aca="false">D6*F6</f>
        <v>89.1</v>
      </c>
      <c r="H6" s="16" t="n">
        <f aca="false">Proposta!$F$33</f>
        <v>0</v>
      </c>
      <c r="I6" s="17" t="n">
        <f aca="false">F6-F6*H6</f>
        <v>0.27</v>
      </c>
      <c r="J6" s="18" t="n">
        <f aca="false">D6*I6</f>
        <v>89.1</v>
      </c>
      <c r="K6" s="18" t="n">
        <f aca="false">J6*12</f>
        <v>1069.2</v>
      </c>
      <c r="L6" s="19"/>
      <c r="M6" s="20"/>
    </row>
    <row r="7" customFormat="false" ht="14.5" hidden="false" customHeight="false" outlineLevel="0" collapsed="false">
      <c r="A7" s="10"/>
      <c r="B7" s="11"/>
      <c r="C7" s="12" t="s">
        <v>20</v>
      </c>
      <c r="D7" s="13" t="n">
        <f aca="false">E7/12</f>
        <v>450</v>
      </c>
      <c r="E7" s="14" t="n">
        <v>5400</v>
      </c>
      <c r="F7" s="36" t="n">
        <v>0.57</v>
      </c>
      <c r="G7" s="36" t="n">
        <f aca="false">D7*F7</f>
        <v>256.5</v>
      </c>
      <c r="H7" s="16" t="n">
        <f aca="false">Proposta!$F$33</f>
        <v>0</v>
      </c>
      <c r="I7" s="17" t="n">
        <f aca="false">F7-F7*H7</f>
        <v>0.57</v>
      </c>
      <c r="J7" s="18" t="n">
        <f aca="false">D7*I7</f>
        <v>256.5</v>
      </c>
      <c r="K7" s="18" t="n">
        <f aca="false">J7*12</f>
        <v>3078</v>
      </c>
      <c r="L7" s="19"/>
      <c r="M7" s="20"/>
    </row>
    <row r="8" customFormat="false" ht="14.5" hidden="false" customHeight="false" outlineLevel="0" collapsed="false">
      <c r="A8" s="10"/>
      <c r="B8" s="11" t="s">
        <v>21</v>
      </c>
      <c r="C8" s="12" t="s">
        <v>16</v>
      </c>
      <c r="D8" s="13" t="n">
        <f aca="false">E8/12</f>
        <v>30</v>
      </c>
      <c r="E8" s="14" t="n">
        <v>360</v>
      </c>
      <c r="F8" s="36" t="n">
        <v>2.54</v>
      </c>
      <c r="G8" s="36" t="n">
        <f aca="false">D8*F8</f>
        <v>76.2</v>
      </c>
      <c r="H8" s="16" t="n">
        <f aca="false">Proposta!$F$35</f>
        <v>0</v>
      </c>
      <c r="I8" s="17" t="n">
        <f aca="false">F8-F8*H8</f>
        <v>2.54</v>
      </c>
      <c r="J8" s="18" t="n">
        <f aca="false">D8*I8</f>
        <v>76.2</v>
      </c>
      <c r="K8" s="18" t="n">
        <f aca="false">J8*12</f>
        <v>914.4</v>
      </c>
      <c r="L8" s="19"/>
      <c r="M8" s="20"/>
    </row>
    <row r="9" customFormat="false" ht="14.5" hidden="false" customHeight="false" outlineLevel="0" collapsed="false">
      <c r="A9" s="10"/>
      <c r="B9" s="11"/>
      <c r="C9" s="12" t="s">
        <v>22</v>
      </c>
      <c r="D9" s="13" t="n">
        <f aca="false">E9/12</f>
        <v>30</v>
      </c>
      <c r="E9" s="14" t="n">
        <v>360</v>
      </c>
      <c r="F9" s="36" t="n">
        <v>1.66</v>
      </c>
      <c r="G9" s="36" t="n">
        <f aca="false">D9*F9</f>
        <v>49.8</v>
      </c>
      <c r="H9" s="16" t="n">
        <f aca="false">Proposta!$F$35</f>
        <v>0</v>
      </c>
      <c r="I9" s="17" t="n">
        <f aca="false">F9-F9*H9</f>
        <v>1.66</v>
      </c>
      <c r="J9" s="18" t="n">
        <f aca="false">D9*I9</f>
        <v>49.8</v>
      </c>
      <c r="K9" s="18" t="n">
        <f aca="false">J9*12</f>
        <v>597.6</v>
      </c>
      <c r="L9" s="19"/>
      <c r="M9" s="20"/>
    </row>
    <row r="10" customFormat="false" ht="14.5" hidden="false" customHeight="false" outlineLevel="0" collapsed="false">
      <c r="A10" s="10" t="s">
        <v>89</v>
      </c>
      <c r="B10" s="11" t="s">
        <v>15</v>
      </c>
      <c r="C10" s="12" t="s">
        <v>16</v>
      </c>
      <c r="D10" s="13" t="n">
        <f aca="false">E10/12</f>
        <v>1000</v>
      </c>
      <c r="E10" s="14" t="n">
        <v>12000</v>
      </c>
      <c r="F10" s="36" t="n">
        <v>0.08</v>
      </c>
      <c r="G10" s="36" t="n">
        <f aca="false">D10*F10</f>
        <v>80</v>
      </c>
      <c r="H10" s="16" t="n">
        <f aca="false">Proposta!$F$31</f>
        <v>0</v>
      </c>
      <c r="I10" s="17" t="n">
        <f aca="false">F10-F10*H10</f>
        <v>0.08</v>
      </c>
      <c r="J10" s="18" t="n">
        <f aca="false">D10*I10</f>
        <v>80</v>
      </c>
      <c r="K10" s="18" t="n">
        <f aca="false">J10*12</f>
        <v>960</v>
      </c>
      <c r="L10" s="19" t="n">
        <f aca="false">SUM(J10:J15)</f>
        <v>811.6</v>
      </c>
      <c r="M10" s="20" t="n">
        <f aca="false">SUM(K10:K15)</f>
        <v>9739.2</v>
      </c>
    </row>
    <row r="11" customFormat="false" ht="14.5" hidden="false" customHeight="false" outlineLevel="0" collapsed="false">
      <c r="A11" s="10"/>
      <c r="B11" s="11"/>
      <c r="C11" s="12" t="s">
        <v>17</v>
      </c>
      <c r="D11" s="13" t="n">
        <f aca="false">E11/12</f>
        <v>1000</v>
      </c>
      <c r="E11" s="14" t="n">
        <v>12000</v>
      </c>
      <c r="F11" s="36" t="n">
        <v>0.26</v>
      </c>
      <c r="G11" s="36" t="n">
        <f aca="false">D11*F11</f>
        <v>260</v>
      </c>
      <c r="H11" s="16" t="n">
        <f aca="false">Proposta!$F$31</f>
        <v>0</v>
      </c>
      <c r="I11" s="17" t="n">
        <f aca="false">F11-F11*H11</f>
        <v>0.26</v>
      </c>
      <c r="J11" s="18" t="n">
        <f aca="false">D11*I11</f>
        <v>260</v>
      </c>
      <c r="K11" s="18" t="n">
        <f aca="false">J11*12</f>
        <v>3120</v>
      </c>
      <c r="L11" s="19"/>
      <c r="M11" s="20"/>
    </row>
    <row r="12" customFormat="false" ht="14.5" hidden="false" customHeight="false" outlineLevel="0" collapsed="false">
      <c r="A12" s="10"/>
      <c r="B12" s="11" t="s">
        <v>18</v>
      </c>
      <c r="C12" s="12" t="s">
        <v>19</v>
      </c>
      <c r="D12" s="13" t="n">
        <f aca="false">E12/12</f>
        <v>330</v>
      </c>
      <c r="E12" s="14" t="n">
        <v>3960</v>
      </c>
      <c r="F12" s="36" t="n">
        <v>0.27</v>
      </c>
      <c r="G12" s="36" t="n">
        <f aca="false">D12*F12</f>
        <v>89.1</v>
      </c>
      <c r="H12" s="16" t="n">
        <f aca="false">Proposta!$F$33</f>
        <v>0</v>
      </c>
      <c r="I12" s="17" t="n">
        <f aca="false">F12-F12*H12</f>
        <v>0.27</v>
      </c>
      <c r="J12" s="18" t="n">
        <f aca="false">D12*I12</f>
        <v>89.1</v>
      </c>
      <c r="K12" s="18" t="n">
        <f aca="false">J12*12</f>
        <v>1069.2</v>
      </c>
      <c r="L12" s="19"/>
      <c r="M12" s="20"/>
    </row>
    <row r="13" customFormat="false" ht="14.5" hidden="false" customHeight="false" outlineLevel="0" collapsed="false">
      <c r="A13" s="10"/>
      <c r="B13" s="11"/>
      <c r="C13" s="12" t="s">
        <v>20</v>
      </c>
      <c r="D13" s="13" t="n">
        <f aca="false">E13/12</f>
        <v>450</v>
      </c>
      <c r="E13" s="14" t="n">
        <v>5400</v>
      </c>
      <c r="F13" s="36" t="n">
        <v>0.57</v>
      </c>
      <c r="G13" s="36" t="n">
        <f aca="false">D13*F13</f>
        <v>256.5</v>
      </c>
      <c r="H13" s="16" t="n">
        <f aca="false">Proposta!$F$33</f>
        <v>0</v>
      </c>
      <c r="I13" s="17" t="n">
        <f aca="false">F13-F13*H13</f>
        <v>0.57</v>
      </c>
      <c r="J13" s="18" t="n">
        <f aca="false">D13*I13</f>
        <v>256.5</v>
      </c>
      <c r="K13" s="18" t="n">
        <f aca="false">J13*12</f>
        <v>3078</v>
      </c>
      <c r="L13" s="19"/>
      <c r="M13" s="20"/>
    </row>
    <row r="14" customFormat="false" ht="14.5" hidden="false" customHeight="false" outlineLevel="0" collapsed="false">
      <c r="A14" s="10"/>
      <c r="B14" s="11" t="s">
        <v>21</v>
      </c>
      <c r="C14" s="12" t="s">
        <v>16</v>
      </c>
      <c r="D14" s="13" t="n">
        <f aca="false">E14/12</f>
        <v>30</v>
      </c>
      <c r="E14" s="14" t="n">
        <v>360</v>
      </c>
      <c r="F14" s="36" t="n">
        <v>2.54</v>
      </c>
      <c r="G14" s="36" t="n">
        <f aca="false">D14*F14</f>
        <v>76.2</v>
      </c>
      <c r="H14" s="16" t="n">
        <f aca="false">Proposta!$F$35</f>
        <v>0</v>
      </c>
      <c r="I14" s="17" t="n">
        <f aca="false">F14-F14*H14</f>
        <v>2.54</v>
      </c>
      <c r="J14" s="18" t="n">
        <f aca="false">D14*I14</f>
        <v>76.2</v>
      </c>
      <c r="K14" s="18" t="n">
        <f aca="false">J14*12</f>
        <v>914.4</v>
      </c>
      <c r="L14" s="19"/>
      <c r="M14" s="20"/>
    </row>
    <row r="15" customFormat="false" ht="14.5" hidden="false" customHeight="false" outlineLevel="0" collapsed="false">
      <c r="A15" s="10"/>
      <c r="B15" s="11"/>
      <c r="C15" s="12" t="s">
        <v>22</v>
      </c>
      <c r="D15" s="13" t="n">
        <f aca="false">E15/12</f>
        <v>30</v>
      </c>
      <c r="E15" s="14" t="n">
        <v>360</v>
      </c>
      <c r="F15" s="36" t="n">
        <v>1.66</v>
      </c>
      <c r="G15" s="36" t="n">
        <f aca="false">D15*F15</f>
        <v>49.8</v>
      </c>
      <c r="H15" s="16" t="n">
        <f aca="false">Proposta!$F$35</f>
        <v>0</v>
      </c>
      <c r="I15" s="17" t="n">
        <f aca="false">F15-F15*H15</f>
        <v>1.66</v>
      </c>
      <c r="J15" s="18" t="n">
        <f aca="false">D15*I15</f>
        <v>49.8</v>
      </c>
      <c r="K15" s="18" t="n">
        <f aca="false">J15*12</f>
        <v>597.6</v>
      </c>
      <c r="L15" s="19"/>
      <c r="M15" s="20"/>
    </row>
    <row r="16" customFormat="false" ht="51" hidden="false" customHeight="true" outlineLevel="0" collapsed="false">
      <c r="A16" s="29" t="s">
        <v>47</v>
      </c>
      <c r="B16" s="29"/>
      <c r="C16" s="29"/>
      <c r="D16" s="29"/>
      <c r="E16" s="29"/>
      <c r="F16" s="29"/>
      <c r="G16" s="29"/>
      <c r="H16" s="29"/>
      <c r="I16" s="29"/>
      <c r="J16" s="29"/>
      <c r="K16" s="29" t="s">
        <v>48</v>
      </c>
      <c r="L16" s="29" t="s">
        <v>49</v>
      </c>
      <c r="M16" s="29" t="s">
        <v>50</v>
      </c>
    </row>
    <row r="17" customFormat="false" ht="13.8" hidden="false" customHeight="false" outlineLevel="0" collapsed="false">
      <c r="A17" s="30" t="s">
        <v>90</v>
      </c>
      <c r="B17" s="31" t="s">
        <v>91</v>
      </c>
      <c r="C17" s="31"/>
      <c r="D17" s="31"/>
      <c r="E17" s="31"/>
      <c r="F17" s="31"/>
      <c r="G17" s="31"/>
      <c r="H17" s="31"/>
      <c r="I17" s="31"/>
      <c r="J17" s="31"/>
      <c r="K17" s="39" t="n">
        <f aca="false">SUM(G4,G5,G10,G11)</f>
        <v>680</v>
      </c>
      <c r="L17" s="39" t="n">
        <f aca="false">SUM(J4,J5,J10,J11)</f>
        <v>680</v>
      </c>
      <c r="M17" s="32" t="n">
        <f aca="false">SUM(K4,K5,K10,K11)</f>
        <v>8160</v>
      </c>
    </row>
    <row r="18" customFormat="false" ht="13.8" hidden="false" customHeight="false" outlineLevel="0" collapsed="false">
      <c r="A18" s="30" t="s">
        <v>83</v>
      </c>
      <c r="B18" s="31" t="s">
        <v>92</v>
      </c>
      <c r="C18" s="31"/>
      <c r="D18" s="31"/>
      <c r="E18" s="31"/>
      <c r="F18" s="31"/>
      <c r="G18" s="31"/>
      <c r="H18" s="31"/>
      <c r="I18" s="31"/>
      <c r="J18" s="31"/>
      <c r="K18" s="39" t="n">
        <f aca="false">SUM(G6,G7,G12,G13)</f>
        <v>691.2</v>
      </c>
      <c r="L18" s="39" t="n">
        <f aca="false">SUM(J6,J7,J12,J13)</f>
        <v>691.2</v>
      </c>
      <c r="M18" s="32" t="n">
        <f aca="false">SUM(K6,K7,K12,K13)</f>
        <v>8294.4</v>
      </c>
    </row>
    <row r="19" customFormat="false" ht="13.8" hidden="false" customHeight="false" outlineLevel="0" collapsed="false">
      <c r="A19" s="30" t="s">
        <v>85</v>
      </c>
      <c r="B19" s="31" t="s">
        <v>93</v>
      </c>
      <c r="C19" s="31"/>
      <c r="D19" s="31"/>
      <c r="E19" s="31"/>
      <c r="F19" s="31"/>
      <c r="G19" s="31"/>
      <c r="H19" s="31"/>
      <c r="I19" s="31"/>
      <c r="J19" s="31"/>
      <c r="K19" s="39" t="n">
        <f aca="false">SUM(G8,G9,G14,G15)</f>
        <v>252</v>
      </c>
      <c r="L19" s="39" t="n">
        <f aca="false">SUM(J8,J9,J14,J15)</f>
        <v>252</v>
      </c>
      <c r="M19" s="32" t="n">
        <f aca="false">SUM(K8,K9,K14,K15)</f>
        <v>3024</v>
      </c>
    </row>
    <row r="20" customFormat="false" ht="15" hidden="false" customHeight="false" outlineLevel="0" collapsed="false">
      <c r="A20" s="33" t="s">
        <v>94</v>
      </c>
      <c r="B20" s="33"/>
      <c r="C20" s="33"/>
      <c r="D20" s="33"/>
      <c r="E20" s="33"/>
      <c r="F20" s="33"/>
      <c r="G20" s="33"/>
      <c r="H20" s="33"/>
      <c r="I20" s="33"/>
      <c r="J20" s="33"/>
      <c r="K20" s="40" t="n">
        <f aca="false">SUM(K17:K19)</f>
        <v>1623.2</v>
      </c>
      <c r="L20" s="41" t="n">
        <f aca="false">SUM(L17:L19)</f>
        <v>1623.2</v>
      </c>
      <c r="M20" s="40" t="n">
        <f aca="false">SUM(M17:M19)</f>
        <v>19478.4</v>
      </c>
    </row>
  </sheetData>
  <mergeCells count="20">
    <mergeCell ref="A2:M2"/>
    <mergeCell ref="D3:E3"/>
    <mergeCell ref="A4:A9"/>
    <mergeCell ref="B4:B5"/>
    <mergeCell ref="L4:L9"/>
    <mergeCell ref="M4:M9"/>
    <mergeCell ref="B6:B7"/>
    <mergeCell ref="B8:B9"/>
    <mergeCell ref="A10:A15"/>
    <mergeCell ref="B10:B11"/>
    <mergeCell ref="L10:L15"/>
    <mergeCell ref="M10:M15"/>
    <mergeCell ref="B12:B13"/>
    <mergeCell ref="B14:B15"/>
    <mergeCell ref="A16:J16"/>
    <mergeCell ref="A17:A19"/>
    <mergeCell ref="B17:J17"/>
    <mergeCell ref="B18:J18"/>
    <mergeCell ref="B19:J19"/>
    <mergeCell ref="A20:J20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53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M6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I11" activeCellId="0" sqref="I11"/>
    </sheetView>
  </sheetViews>
  <sheetFormatPr defaultRowHeight="13.8" zeroHeight="false" outlineLevelRow="0" outlineLevelCol="0"/>
  <cols>
    <col collapsed="false" customWidth="true" hidden="false" outlineLevel="0" max="1" min="1" style="0" width="36"/>
    <col collapsed="false" customWidth="true" hidden="false" outlineLevel="0" max="2" min="2" style="0" width="20.14"/>
    <col collapsed="false" customWidth="true" hidden="false" outlineLevel="0" max="3" min="3" style="0" width="22.14"/>
    <col collapsed="false" customWidth="true" hidden="false" outlineLevel="0" max="4" min="4" style="0" width="10.42"/>
    <col collapsed="false" customWidth="true" hidden="false" outlineLevel="0" max="5" min="5" style="0" width="12.57"/>
    <col collapsed="false" customWidth="true" hidden="false" outlineLevel="0" max="6" min="6" style="0" width="13.01"/>
    <col collapsed="false" customWidth="true" hidden="false" outlineLevel="0" max="10" min="7" style="0" width="17.58"/>
    <col collapsed="false" customWidth="true" hidden="false" outlineLevel="0" max="11" min="11" style="0" width="15.71"/>
    <col collapsed="false" customWidth="true" hidden="false" outlineLevel="0" max="12" min="12" style="0" width="14.43"/>
    <col collapsed="false" customWidth="true" hidden="false" outlineLevel="0" max="13" min="13" style="0" width="15.57"/>
    <col collapsed="false" customWidth="true" hidden="false" outlineLevel="0" max="1025" min="14" style="0" width="8.42"/>
  </cols>
  <sheetData>
    <row r="2" customFormat="false" ht="19.7" hidden="false" customHeight="false" outlineLevel="0" collapsed="false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customFormat="false" ht="57.5" hidden="false" customHeight="true" outlineLevel="0" collapsed="false">
      <c r="A3" s="2" t="s">
        <v>0</v>
      </c>
      <c r="B3" s="3" t="s">
        <v>1</v>
      </c>
      <c r="C3" s="3" t="s">
        <v>2</v>
      </c>
      <c r="D3" s="4" t="s">
        <v>3</v>
      </c>
      <c r="E3" s="4"/>
      <c r="F3" s="3" t="s">
        <v>56</v>
      </c>
      <c r="G3" s="3" t="s">
        <v>5</v>
      </c>
      <c r="H3" s="3" t="s">
        <v>6</v>
      </c>
      <c r="I3" s="3" t="s">
        <v>7</v>
      </c>
      <c r="J3" s="3" t="s">
        <v>8</v>
      </c>
      <c r="K3" s="3" t="s">
        <v>9</v>
      </c>
      <c r="L3" s="3" t="s">
        <v>10</v>
      </c>
      <c r="M3" s="5" t="s">
        <v>11</v>
      </c>
    </row>
    <row r="4" customFormat="false" ht="14.5" hidden="false" customHeight="false" outlineLevel="0" collapsed="false">
      <c r="A4" s="10" t="s">
        <v>95</v>
      </c>
      <c r="B4" s="11" t="s">
        <v>15</v>
      </c>
      <c r="C4" s="12" t="s">
        <v>16</v>
      </c>
      <c r="D4" s="13" t="n">
        <f aca="false">E4/12</f>
        <v>1000</v>
      </c>
      <c r="E4" s="14" t="n">
        <v>12000</v>
      </c>
      <c r="F4" s="36" t="n">
        <v>0.08</v>
      </c>
      <c r="G4" s="36" t="n">
        <f aca="false">D4*F4</f>
        <v>80</v>
      </c>
      <c r="H4" s="16" t="n">
        <f aca="false">Proposta!$F$42</f>
        <v>0</v>
      </c>
      <c r="I4" s="17" t="n">
        <f aca="false">F4-F4*H4</f>
        <v>0.08</v>
      </c>
      <c r="J4" s="18" t="n">
        <f aca="false">D4*I4</f>
        <v>80</v>
      </c>
      <c r="K4" s="18" t="n">
        <f aca="false">J4*12</f>
        <v>960</v>
      </c>
      <c r="L4" s="19" t="n">
        <f aca="false">SUM(J4:J9)</f>
        <v>1011.4</v>
      </c>
      <c r="M4" s="20" t="n">
        <f aca="false">SUM(K4:K9)</f>
        <v>12136.8</v>
      </c>
    </row>
    <row r="5" customFormat="false" ht="14.5" hidden="false" customHeight="false" outlineLevel="0" collapsed="false">
      <c r="A5" s="10"/>
      <c r="B5" s="11"/>
      <c r="C5" s="12" t="s">
        <v>17</v>
      </c>
      <c r="D5" s="13" t="n">
        <f aca="false">E5/12</f>
        <v>1000</v>
      </c>
      <c r="E5" s="14" t="n">
        <v>12000</v>
      </c>
      <c r="F5" s="36" t="n">
        <v>0.26</v>
      </c>
      <c r="G5" s="36" t="n">
        <f aca="false">D5*F5</f>
        <v>260</v>
      </c>
      <c r="H5" s="16" t="n">
        <f aca="false">Proposta!$F$42</f>
        <v>0</v>
      </c>
      <c r="I5" s="17" t="n">
        <f aca="false">F5-F5*H5</f>
        <v>0.26</v>
      </c>
      <c r="J5" s="18" t="n">
        <f aca="false">D5*I5</f>
        <v>260</v>
      </c>
      <c r="K5" s="18" t="n">
        <f aca="false">J5*12</f>
        <v>3120</v>
      </c>
      <c r="L5" s="19"/>
      <c r="M5" s="20"/>
    </row>
    <row r="6" customFormat="false" ht="14.5" hidden="false" customHeight="false" outlineLevel="0" collapsed="false">
      <c r="A6" s="10"/>
      <c r="B6" s="11" t="s">
        <v>18</v>
      </c>
      <c r="C6" s="12" t="s">
        <v>19</v>
      </c>
      <c r="D6" s="13" t="n">
        <f aca="false">E6/12</f>
        <v>500</v>
      </c>
      <c r="E6" s="14" t="n">
        <v>6000</v>
      </c>
      <c r="F6" s="36" t="n">
        <v>0.27</v>
      </c>
      <c r="G6" s="36" t="n">
        <f aca="false">D6*F6</f>
        <v>135</v>
      </c>
      <c r="H6" s="16" t="n">
        <f aca="false">Proposta!$F$44</f>
        <v>0</v>
      </c>
      <c r="I6" s="17" t="n">
        <f aca="false">F6-F6*H6</f>
        <v>0.27</v>
      </c>
      <c r="J6" s="18" t="n">
        <f aca="false">D6*I6</f>
        <v>135</v>
      </c>
      <c r="K6" s="18" t="n">
        <f aca="false">J6*12</f>
        <v>1620</v>
      </c>
      <c r="L6" s="19"/>
      <c r="M6" s="20"/>
    </row>
    <row r="7" customFormat="false" ht="14.5" hidden="false" customHeight="false" outlineLevel="0" collapsed="false">
      <c r="A7" s="10"/>
      <c r="B7" s="11"/>
      <c r="C7" s="12" t="s">
        <v>20</v>
      </c>
      <c r="D7" s="13" t="n">
        <f aca="false">E7/12</f>
        <v>720</v>
      </c>
      <c r="E7" s="14" t="n">
        <v>8640</v>
      </c>
      <c r="F7" s="36" t="n">
        <v>0.57</v>
      </c>
      <c r="G7" s="36" t="n">
        <f aca="false">D7*F7</f>
        <v>410.4</v>
      </c>
      <c r="H7" s="16" t="n">
        <f aca="false">Proposta!$F$44</f>
        <v>0</v>
      </c>
      <c r="I7" s="17" t="n">
        <f aca="false">F7-F7*H7</f>
        <v>0.57</v>
      </c>
      <c r="J7" s="18" t="n">
        <f aca="false">D7*I7</f>
        <v>410.4</v>
      </c>
      <c r="K7" s="18" t="n">
        <f aca="false">J7*12</f>
        <v>4924.8</v>
      </c>
      <c r="L7" s="19"/>
      <c r="M7" s="20"/>
    </row>
    <row r="8" customFormat="false" ht="14.5" hidden="false" customHeight="false" outlineLevel="0" collapsed="false">
      <c r="A8" s="10"/>
      <c r="B8" s="11" t="s">
        <v>21</v>
      </c>
      <c r="C8" s="12" t="s">
        <v>16</v>
      </c>
      <c r="D8" s="13" t="n">
        <f aca="false">E8/12</f>
        <v>30</v>
      </c>
      <c r="E8" s="14" t="n">
        <v>360</v>
      </c>
      <c r="F8" s="36" t="n">
        <v>2.54</v>
      </c>
      <c r="G8" s="36" t="n">
        <f aca="false">D8*F8</f>
        <v>76.2</v>
      </c>
      <c r="H8" s="16" t="n">
        <f aca="false">Proposta!$F$46</f>
        <v>0</v>
      </c>
      <c r="I8" s="17" t="n">
        <f aca="false">F8-F8*H8</f>
        <v>2.54</v>
      </c>
      <c r="J8" s="18" t="n">
        <f aca="false">D8*I8</f>
        <v>76.2</v>
      </c>
      <c r="K8" s="18" t="n">
        <f aca="false">J8*12</f>
        <v>914.4</v>
      </c>
      <c r="L8" s="19"/>
      <c r="M8" s="20"/>
    </row>
    <row r="9" customFormat="false" ht="14.5" hidden="false" customHeight="false" outlineLevel="0" collapsed="false">
      <c r="A9" s="10"/>
      <c r="B9" s="11"/>
      <c r="C9" s="12" t="s">
        <v>22</v>
      </c>
      <c r="D9" s="13" t="n">
        <f aca="false">E9/12</f>
        <v>30</v>
      </c>
      <c r="E9" s="14" t="n">
        <v>360</v>
      </c>
      <c r="F9" s="36" t="n">
        <v>1.66</v>
      </c>
      <c r="G9" s="36" t="n">
        <f aca="false">D9*F9</f>
        <v>49.8</v>
      </c>
      <c r="H9" s="16" t="n">
        <f aca="false">Proposta!$F$46</f>
        <v>0</v>
      </c>
      <c r="I9" s="17" t="n">
        <f aca="false">F9-F9*H9</f>
        <v>1.66</v>
      </c>
      <c r="J9" s="18" t="n">
        <f aca="false">D9*I9</f>
        <v>49.8</v>
      </c>
      <c r="K9" s="18" t="n">
        <f aca="false">J9*12</f>
        <v>597.6</v>
      </c>
      <c r="L9" s="19"/>
      <c r="M9" s="20"/>
    </row>
    <row r="10" customFormat="false" ht="14.5" hidden="false" customHeight="false" outlineLevel="0" collapsed="false">
      <c r="A10" s="10" t="s">
        <v>96</v>
      </c>
      <c r="B10" s="11" t="s">
        <v>15</v>
      </c>
      <c r="C10" s="12" t="s">
        <v>16</v>
      </c>
      <c r="D10" s="13" t="n">
        <f aca="false">E10/12</f>
        <v>750</v>
      </c>
      <c r="E10" s="14" t="n">
        <v>9000</v>
      </c>
      <c r="F10" s="36" t="n">
        <v>0.08</v>
      </c>
      <c r="G10" s="36" t="n">
        <f aca="false">D10*F10</f>
        <v>60</v>
      </c>
      <c r="H10" s="16" t="n">
        <f aca="false">Proposta!$F$42</f>
        <v>0</v>
      </c>
      <c r="I10" s="17" t="n">
        <f aca="false">F10-F10*H10</f>
        <v>0.08</v>
      </c>
      <c r="J10" s="18" t="n">
        <f aca="false">D10*I10</f>
        <v>60</v>
      </c>
      <c r="K10" s="18" t="n">
        <f aca="false">J10*12</f>
        <v>720</v>
      </c>
      <c r="L10" s="19" t="n">
        <f aca="false">SUM(J10:J15)</f>
        <v>791.6</v>
      </c>
      <c r="M10" s="20" t="n">
        <f aca="false">SUM(K10:K15)</f>
        <v>9499.2</v>
      </c>
    </row>
    <row r="11" customFormat="false" ht="14.5" hidden="false" customHeight="false" outlineLevel="0" collapsed="false">
      <c r="A11" s="10"/>
      <c r="B11" s="11"/>
      <c r="C11" s="12" t="s">
        <v>17</v>
      </c>
      <c r="D11" s="13" t="n">
        <f aca="false">E11/12</f>
        <v>1000</v>
      </c>
      <c r="E11" s="14" t="n">
        <v>12000</v>
      </c>
      <c r="F11" s="36" t="n">
        <v>0.26</v>
      </c>
      <c r="G11" s="36" t="n">
        <f aca="false">D11*F11</f>
        <v>260</v>
      </c>
      <c r="H11" s="16" t="n">
        <f aca="false">Proposta!$F$42</f>
        <v>0</v>
      </c>
      <c r="I11" s="17" t="n">
        <f aca="false">F11-F11*H11</f>
        <v>0.26</v>
      </c>
      <c r="J11" s="18" t="n">
        <f aca="false">D11*I11</f>
        <v>260</v>
      </c>
      <c r="K11" s="18" t="n">
        <f aca="false">J11*12</f>
        <v>3120</v>
      </c>
      <c r="L11" s="19"/>
      <c r="M11" s="20"/>
    </row>
    <row r="12" customFormat="false" ht="14.5" hidden="false" customHeight="false" outlineLevel="0" collapsed="false">
      <c r="A12" s="10"/>
      <c r="B12" s="11" t="s">
        <v>18</v>
      </c>
      <c r="C12" s="12" t="s">
        <v>19</v>
      </c>
      <c r="D12" s="13" t="n">
        <f aca="false">E12/12</f>
        <v>330</v>
      </c>
      <c r="E12" s="14" t="n">
        <v>3960</v>
      </c>
      <c r="F12" s="36" t="n">
        <v>0.27</v>
      </c>
      <c r="G12" s="36" t="n">
        <f aca="false">D12*F12</f>
        <v>89.1</v>
      </c>
      <c r="H12" s="16" t="n">
        <f aca="false">Proposta!$F$44</f>
        <v>0</v>
      </c>
      <c r="I12" s="17" t="n">
        <f aca="false">F12-F12*H12</f>
        <v>0.27</v>
      </c>
      <c r="J12" s="18" t="n">
        <f aca="false">D12*I12</f>
        <v>89.1</v>
      </c>
      <c r="K12" s="18" t="n">
        <f aca="false">J12*12</f>
        <v>1069.2</v>
      </c>
      <c r="L12" s="19"/>
      <c r="M12" s="20"/>
    </row>
    <row r="13" customFormat="false" ht="14.5" hidden="false" customHeight="false" outlineLevel="0" collapsed="false">
      <c r="A13" s="10"/>
      <c r="B13" s="11"/>
      <c r="C13" s="12" t="s">
        <v>20</v>
      </c>
      <c r="D13" s="13" t="n">
        <f aca="false">E13/12</f>
        <v>450</v>
      </c>
      <c r="E13" s="14" t="n">
        <v>5400</v>
      </c>
      <c r="F13" s="36" t="n">
        <v>0.57</v>
      </c>
      <c r="G13" s="36" t="n">
        <f aca="false">D13*F13</f>
        <v>256.5</v>
      </c>
      <c r="H13" s="16" t="n">
        <f aca="false">Proposta!$F$44</f>
        <v>0</v>
      </c>
      <c r="I13" s="17" t="n">
        <f aca="false">F13-F13*H13</f>
        <v>0.57</v>
      </c>
      <c r="J13" s="18" t="n">
        <f aca="false">D13*I13</f>
        <v>256.5</v>
      </c>
      <c r="K13" s="18" t="n">
        <f aca="false">J13*12</f>
        <v>3078</v>
      </c>
      <c r="L13" s="19"/>
      <c r="M13" s="20"/>
    </row>
    <row r="14" customFormat="false" ht="14.5" hidden="false" customHeight="false" outlineLevel="0" collapsed="false">
      <c r="A14" s="10"/>
      <c r="B14" s="11" t="s">
        <v>21</v>
      </c>
      <c r="C14" s="12" t="s">
        <v>16</v>
      </c>
      <c r="D14" s="13" t="n">
        <f aca="false">E14/12</f>
        <v>30</v>
      </c>
      <c r="E14" s="14" t="n">
        <v>360</v>
      </c>
      <c r="F14" s="36" t="n">
        <v>2.54</v>
      </c>
      <c r="G14" s="36" t="n">
        <f aca="false">D14*F14</f>
        <v>76.2</v>
      </c>
      <c r="H14" s="16" t="n">
        <f aca="false">Proposta!$F$46</f>
        <v>0</v>
      </c>
      <c r="I14" s="17" t="n">
        <f aca="false">F14-F14*H14</f>
        <v>2.54</v>
      </c>
      <c r="J14" s="18" t="n">
        <f aca="false">D14*I14</f>
        <v>76.2</v>
      </c>
      <c r="K14" s="18" t="n">
        <f aca="false">J14*12</f>
        <v>914.4</v>
      </c>
      <c r="L14" s="19"/>
      <c r="M14" s="20"/>
    </row>
    <row r="15" customFormat="false" ht="14.5" hidden="false" customHeight="false" outlineLevel="0" collapsed="false">
      <c r="A15" s="10"/>
      <c r="B15" s="11"/>
      <c r="C15" s="12" t="s">
        <v>22</v>
      </c>
      <c r="D15" s="13" t="n">
        <f aca="false">E15/12</f>
        <v>30</v>
      </c>
      <c r="E15" s="14" t="n">
        <v>360</v>
      </c>
      <c r="F15" s="36" t="n">
        <v>1.66</v>
      </c>
      <c r="G15" s="36" t="n">
        <f aca="false">D15*F15</f>
        <v>49.8</v>
      </c>
      <c r="H15" s="16" t="n">
        <f aca="false">Proposta!$F$46</f>
        <v>0</v>
      </c>
      <c r="I15" s="17" t="n">
        <f aca="false">F15-F15*H15</f>
        <v>1.66</v>
      </c>
      <c r="J15" s="18" t="n">
        <f aca="false">D15*I15</f>
        <v>49.8</v>
      </c>
      <c r="K15" s="18" t="n">
        <f aca="false">J15*12</f>
        <v>597.6</v>
      </c>
      <c r="L15" s="19"/>
      <c r="M15" s="20"/>
    </row>
    <row r="16" customFormat="false" ht="14.5" hidden="false" customHeight="false" outlineLevel="0" collapsed="false">
      <c r="A16" s="10" t="s">
        <v>97</v>
      </c>
      <c r="B16" s="11" t="s">
        <v>15</v>
      </c>
      <c r="C16" s="12" t="s">
        <v>16</v>
      </c>
      <c r="D16" s="13" t="n">
        <f aca="false">E16/12</f>
        <v>6600</v>
      </c>
      <c r="E16" s="14" t="n">
        <v>79200</v>
      </c>
      <c r="F16" s="36" t="n">
        <v>0.08</v>
      </c>
      <c r="G16" s="36" t="n">
        <f aca="false">D16*F16</f>
        <v>528</v>
      </c>
      <c r="H16" s="16" t="n">
        <f aca="false">Proposta!$F$42</f>
        <v>0</v>
      </c>
      <c r="I16" s="17" t="n">
        <f aca="false">F16-F16*H16</f>
        <v>0.08</v>
      </c>
      <c r="J16" s="18" t="n">
        <f aca="false">D16*I16</f>
        <v>528</v>
      </c>
      <c r="K16" s="18" t="n">
        <f aca="false">J16*12</f>
        <v>6336</v>
      </c>
      <c r="L16" s="19" t="n">
        <f aca="false">SUM(J16:J21)</f>
        <v>3025.4</v>
      </c>
      <c r="M16" s="20" t="n">
        <f aca="false">SUM(K16:K21)</f>
        <v>36304.8</v>
      </c>
    </row>
    <row r="17" customFormat="false" ht="14.5" hidden="false" customHeight="false" outlineLevel="0" collapsed="false">
      <c r="A17" s="10"/>
      <c r="B17" s="11"/>
      <c r="C17" s="12" t="s">
        <v>17</v>
      </c>
      <c r="D17" s="13" t="n">
        <f aca="false">E17/12</f>
        <v>6700</v>
      </c>
      <c r="E17" s="14" t="n">
        <v>80400</v>
      </c>
      <c r="F17" s="36" t="n">
        <v>0.26</v>
      </c>
      <c r="G17" s="36" t="n">
        <f aca="false">D17*F17</f>
        <v>1742</v>
      </c>
      <c r="H17" s="16" t="n">
        <f aca="false">Proposta!$F$42</f>
        <v>0</v>
      </c>
      <c r="I17" s="17" t="n">
        <f aca="false">F17-F17*H17</f>
        <v>0.26</v>
      </c>
      <c r="J17" s="18" t="n">
        <f aca="false">D17*I17</f>
        <v>1742</v>
      </c>
      <c r="K17" s="18" t="n">
        <f aca="false">J17*12</f>
        <v>20904</v>
      </c>
      <c r="L17" s="19"/>
      <c r="M17" s="20"/>
    </row>
    <row r="18" customFormat="false" ht="14.5" hidden="false" customHeight="false" outlineLevel="0" collapsed="false">
      <c r="A18" s="10"/>
      <c r="B18" s="11" t="s">
        <v>18</v>
      </c>
      <c r="C18" s="12" t="s">
        <v>19</v>
      </c>
      <c r="D18" s="13" t="n">
        <f aca="false">E18/12</f>
        <v>500</v>
      </c>
      <c r="E18" s="14" t="n">
        <v>6000</v>
      </c>
      <c r="F18" s="36" t="n">
        <v>0.27</v>
      </c>
      <c r="G18" s="36" t="n">
        <f aca="false">D18*F18</f>
        <v>135</v>
      </c>
      <c r="H18" s="16" t="n">
        <f aca="false">Proposta!$F$44</f>
        <v>0</v>
      </c>
      <c r="I18" s="17" t="n">
        <f aca="false">F18-F18*H18</f>
        <v>0.27</v>
      </c>
      <c r="J18" s="18" t="n">
        <f aca="false">D18*I18</f>
        <v>135</v>
      </c>
      <c r="K18" s="18" t="n">
        <f aca="false">J18*12</f>
        <v>1620</v>
      </c>
      <c r="L18" s="19"/>
      <c r="M18" s="20"/>
    </row>
    <row r="19" customFormat="false" ht="14.5" hidden="false" customHeight="false" outlineLevel="0" collapsed="false">
      <c r="A19" s="10"/>
      <c r="B19" s="11"/>
      <c r="C19" s="12" t="s">
        <v>20</v>
      </c>
      <c r="D19" s="13" t="n">
        <f aca="false">E19/12</f>
        <v>720</v>
      </c>
      <c r="E19" s="14" t="n">
        <v>8640</v>
      </c>
      <c r="F19" s="36" t="n">
        <v>0.57</v>
      </c>
      <c r="G19" s="36" t="n">
        <f aca="false">D19*F19</f>
        <v>410.4</v>
      </c>
      <c r="H19" s="16" t="n">
        <f aca="false">Proposta!$F$44</f>
        <v>0</v>
      </c>
      <c r="I19" s="17" t="n">
        <f aca="false">F19-F19*H19</f>
        <v>0.57</v>
      </c>
      <c r="J19" s="18" t="n">
        <f aca="false">D19*I19</f>
        <v>410.4</v>
      </c>
      <c r="K19" s="18" t="n">
        <f aca="false">J19*12</f>
        <v>4924.8</v>
      </c>
      <c r="L19" s="19"/>
      <c r="M19" s="20"/>
    </row>
    <row r="20" customFormat="false" ht="14.5" hidden="false" customHeight="false" outlineLevel="0" collapsed="false">
      <c r="A20" s="10"/>
      <c r="B20" s="11" t="s">
        <v>21</v>
      </c>
      <c r="C20" s="12" t="s">
        <v>16</v>
      </c>
      <c r="D20" s="13" t="n">
        <f aca="false">E20/12</f>
        <v>50</v>
      </c>
      <c r="E20" s="14" t="n">
        <v>600</v>
      </c>
      <c r="F20" s="36" t="n">
        <v>2.54</v>
      </c>
      <c r="G20" s="36" t="n">
        <f aca="false">D20*F20</f>
        <v>127</v>
      </c>
      <c r="H20" s="16" t="n">
        <f aca="false">Proposta!$F$46</f>
        <v>0</v>
      </c>
      <c r="I20" s="17" t="n">
        <f aca="false">F20-F20*H20</f>
        <v>2.54</v>
      </c>
      <c r="J20" s="18" t="n">
        <f aca="false">D20*I20</f>
        <v>127</v>
      </c>
      <c r="K20" s="18" t="n">
        <f aca="false">J20*12</f>
        <v>1524</v>
      </c>
      <c r="L20" s="19"/>
      <c r="M20" s="20"/>
    </row>
    <row r="21" customFormat="false" ht="14.5" hidden="false" customHeight="false" outlineLevel="0" collapsed="false">
      <c r="A21" s="10"/>
      <c r="B21" s="11"/>
      <c r="C21" s="12" t="s">
        <v>22</v>
      </c>
      <c r="D21" s="13" t="n">
        <f aca="false">E21/12</f>
        <v>50</v>
      </c>
      <c r="E21" s="14" t="n">
        <v>600</v>
      </c>
      <c r="F21" s="36" t="n">
        <v>1.66</v>
      </c>
      <c r="G21" s="36" t="n">
        <f aca="false">D21*F21</f>
        <v>83</v>
      </c>
      <c r="H21" s="16" t="n">
        <f aca="false">Proposta!$F$46</f>
        <v>0</v>
      </c>
      <c r="I21" s="17" t="n">
        <f aca="false">F21-F21*H21</f>
        <v>1.66</v>
      </c>
      <c r="J21" s="18" t="n">
        <f aca="false">D21*I21</f>
        <v>83</v>
      </c>
      <c r="K21" s="18" t="n">
        <f aca="false">J21*12</f>
        <v>996</v>
      </c>
      <c r="L21" s="19"/>
      <c r="M21" s="20"/>
    </row>
    <row r="22" customFormat="false" ht="14.5" hidden="false" customHeight="false" outlineLevel="0" collapsed="false">
      <c r="A22" s="10" t="s">
        <v>98</v>
      </c>
      <c r="B22" s="11" t="s">
        <v>15</v>
      </c>
      <c r="C22" s="12" t="s">
        <v>16</v>
      </c>
      <c r="D22" s="13" t="n">
        <f aca="false">E22/12</f>
        <v>280</v>
      </c>
      <c r="E22" s="14" t="n">
        <v>3360</v>
      </c>
      <c r="F22" s="36" t="n">
        <v>0.08</v>
      </c>
      <c r="G22" s="36" t="n">
        <f aca="false">D22*F22</f>
        <v>22.4</v>
      </c>
      <c r="H22" s="16" t="n">
        <f aca="false">Proposta!$F$42</f>
        <v>0</v>
      </c>
      <c r="I22" s="17" t="n">
        <f aca="false">F22-F22*H22</f>
        <v>0.08</v>
      </c>
      <c r="J22" s="18" t="n">
        <f aca="false">D22*I22</f>
        <v>22.4</v>
      </c>
      <c r="K22" s="18" t="n">
        <f aca="false">J22*12</f>
        <v>268.8</v>
      </c>
      <c r="L22" s="19" t="n">
        <f aca="false">SUM(J22:J27)</f>
        <v>243.55</v>
      </c>
      <c r="M22" s="20" t="n">
        <f aca="false">SUM(K22:K27)</f>
        <v>2922.6</v>
      </c>
    </row>
    <row r="23" customFormat="false" ht="14.5" hidden="false" customHeight="false" outlineLevel="0" collapsed="false">
      <c r="A23" s="10"/>
      <c r="B23" s="11"/>
      <c r="C23" s="12" t="s">
        <v>17</v>
      </c>
      <c r="D23" s="13" t="n">
        <f aca="false">E23/12</f>
        <v>330</v>
      </c>
      <c r="E23" s="14" t="n">
        <v>3960</v>
      </c>
      <c r="F23" s="36" t="n">
        <v>0.26</v>
      </c>
      <c r="G23" s="36" t="n">
        <f aca="false">D23*F23</f>
        <v>85.8</v>
      </c>
      <c r="H23" s="16" t="n">
        <f aca="false">Proposta!$F$42</f>
        <v>0</v>
      </c>
      <c r="I23" s="17" t="n">
        <f aca="false">F23-F23*H23</f>
        <v>0.26</v>
      </c>
      <c r="J23" s="18" t="n">
        <f aca="false">D23*I23</f>
        <v>85.8</v>
      </c>
      <c r="K23" s="18" t="n">
        <f aca="false">J23*12</f>
        <v>1029.6</v>
      </c>
      <c r="L23" s="19"/>
      <c r="M23" s="20"/>
    </row>
    <row r="24" customFormat="false" ht="14.5" hidden="false" customHeight="false" outlineLevel="0" collapsed="false">
      <c r="A24" s="10"/>
      <c r="B24" s="11" t="s">
        <v>18</v>
      </c>
      <c r="C24" s="12" t="s">
        <v>19</v>
      </c>
      <c r="D24" s="13" t="n">
        <f aca="false">E24/12</f>
        <v>125</v>
      </c>
      <c r="E24" s="14" t="n">
        <v>1500</v>
      </c>
      <c r="F24" s="36" t="n">
        <v>0.27</v>
      </c>
      <c r="G24" s="36" t="n">
        <f aca="false">D24*F24</f>
        <v>33.75</v>
      </c>
      <c r="H24" s="16" t="n">
        <f aca="false">Proposta!$F$44</f>
        <v>0</v>
      </c>
      <c r="I24" s="17" t="n">
        <f aca="false">F24-F24*H24</f>
        <v>0.27</v>
      </c>
      <c r="J24" s="18" t="n">
        <f aca="false">D24*I24</f>
        <v>33.75</v>
      </c>
      <c r="K24" s="18" t="n">
        <f aca="false">J24*12</f>
        <v>405</v>
      </c>
      <c r="L24" s="19"/>
      <c r="M24" s="20"/>
    </row>
    <row r="25" customFormat="false" ht="14.5" hidden="false" customHeight="false" outlineLevel="0" collapsed="false">
      <c r="A25" s="10"/>
      <c r="B25" s="11"/>
      <c r="C25" s="12" t="s">
        <v>20</v>
      </c>
      <c r="D25" s="13" t="n">
        <f aca="false">E25/12</f>
        <v>90</v>
      </c>
      <c r="E25" s="14" t="n">
        <v>1080</v>
      </c>
      <c r="F25" s="36" t="n">
        <v>0.57</v>
      </c>
      <c r="G25" s="36" t="n">
        <f aca="false">D25*F25</f>
        <v>51.3</v>
      </c>
      <c r="H25" s="16" t="n">
        <f aca="false">Proposta!$F$44</f>
        <v>0</v>
      </c>
      <c r="I25" s="17" t="n">
        <f aca="false">F25-F25*H25</f>
        <v>0.57</v>
      </c>
      <c r="J25" s="18" t="n">
        <f aca="false">D25*I25</f>
        <v>51.3</v>
      </c>
      <c r="K25" s="18" t="n">
        <f aca="false">J25*12</f>
        <v>615.6</v>
      </c>
      <c r="L25" s="19"/>
      <c r="M25" s="20"/>
    </row>
    <row r="26" customFormat="false" ht="14.5" hidden="false" customHeight="false" outlineLevel="0" collapsed="false">
      <c r="A26" s="10"/>
      <c r="B26" s="11" t="s">
        <v>21</v>
      </c>
      <c r="C26" s="12" t="s">
        <v>16</v>
      </c>
      <c r="D26" s="13" t="n">
        <f aca="false">E26/12</f>
        <v>10</v>
      </c>
      <c r="E26" s="14" t="n">
        <v>120</v>
      </c>
      <c r="F26" s="36" t="n">
        <v>2.54</v>
      </c>
      <c r="G26" s="36" t="n">
        <f aca="false">D26*F26</f>
        <v>25.4</v>
      </c>
      <c r="H26" s="16" t="n">
        <f aca="false">Proposta!$F$46</f>
        <v>0</v>
      </c>
      <c r="I26" s="17" t="n">
        <f aca="false">F26-F26*H26</f>
        <v>2.54</v>
      </c>
      <c r="J26" s="18" t="n">
        <f aca="false">D26*I26</f>
        <v>25.4</v>
      </c>
      <c r="K26" s="18" t="n">
        <f aca="false">J26*12</f>
        <v>304.8</v>
      </c>
      <c r="L26" s="19"/>
      <c r="M26" s="20"/>
    </row>
    <row r="27" customFormat="false" ht="14.5" hidden="false" customHeight="false" outlineLevel="0" collapsed="false">
      <c r="A27" s="10"/>
      <c r="B27" s="11"/>
      <c r="C27" s="12" t="s">
        <v>22</v>
      </c>
      <c r="D27" s="13" t="n">
        <f aca="false">E27/12</f>
        <v>15</v>
      </c>
      <c r="E27" s="14" t="n">
        <v>180</v>
      </c>
      <c r="F27" s="36" t="n">
        <v>1.66</v>
      </c>
      <c r="G27" s="36" t="n">
        <f aca="false">D27*F27</f>
        <v>24.9</v>
      </c>
      <c r="H27" s="16" t="n">
        <f aca="false">Proposta!$F$46</f>
        <v>0</v>
      </c>
      <c r="I27" s="17" t="n">
        <f aca="false">F27-F27*H27</f>
        <v>1.66</v>
      </c>
      <c r="J27" s="18" t="n">
        <f aca="false">D27*I27</f>
        <v>24.9</v>
      </c>
      <c r="K27" s="18" t="n">
        <f aca="false">J27*12</f>
        <v>298.8</v>
      </c>
      <c r="L27" s="19"/>
      <c r="M27" s="20"/>
    </row>
    <row r="28" customFormat="false" ht="14.5" hidden="false" customHeight="false" outlineLevel="0" collapsed="false">
      <c r="A28" s="10" t="s">
        <v>99</v>
      </c>
      <c r="B28" s="11" t="s">
        <v>15</v>
      </c>
      <c r="C28" s="12" t="s">
        <v>16</v>
      </c>
      <c r="D28" s="13" t="n">
        <f aca="false">E28/12</f>
        <v>280</v>
      </c>
      <c r="E28" s="14" t="n">
        <v>3360</v>
      </c>
      <c r="F28" s="36" t="n">
        <v>0.08</v>
      </c>
      <c r="G28" s="36" t="n">
        <f aca="false">D28*F28</f>
        <v>22.4</v>
      </c>
      <c r="H28" s="16" t="n">
        <f aca="false">Proposta!$F$42</f>
        <v>0</v>
      </c>
      <c r="I28" s="17" t="n">
        <f aca="false">F28-F28*H28</f>
        <v>0.08</v>
      </c>
      <c r="J28" s="18" t="n">
        <f aca="false">D28*I28</f>
        <v>22.4</v>
      </c>
      <c r="K28" s="18" t="n">
        <f aca="false">J28*12</f>
        <v>268.8</v>
      </c>
      <c r="L28" s="19" t="n">
        <f aca="false">SUM(J28:J33)</f>
        <v>243.55</v>
      </c>
      <c r="M28" s="20" t="n">
        <f aca="false">SUM(K28:K33)</f>
        <v>2922.6</v>
      </c>
    </row>
    <row r="29" customFormat="false" ht="14.5" hidden="false" customHeight="false" outlineLevel="0" collapsed="false">
      <c r="A29" s="10"/>
      <c r="B29" s="11"/>
      <c r="C29" s="12" t="s">
        <v>17</v>
      </c>
      <c r="D29" s="13" t="n">
        <f aca="false">E29/12</f>
        <v>330</v>
      </c>
      <c r="E29" s="14" t="n">
        <v>3960</v>
      </c>
      <c r="F29" s="36" t="n">
        <v>0.26</v>
      </c>
      <c r="G29" s="36" t="n">
        <f aca="false">D29*F29</f>
        <v>85.8</v>
      </c>
      <c r="H29" s="16" t="n">
        <f aca="false">Proposta!$F$42</f>
        <v>0</v>
      </c>
      <c r="I29" s="17" t="n">
        <f aca="false">F29-F29*H29</f>
        <v>0.26</v>
      </c>
      <c r="J29" s="18" t="n">
        <f aca="false">D29*I29</f>
        <v>85.8</v>
      </c>
      <c r="K29" s="18" t="n">
        <f aca="false">J29*12</f>
        <v>1029.6</v>
      </c>
      <c r="L29" s="19"/>
      <c r="M29" s="20"/>
    </row>
    <row r="30" customFormat="false" ht="14.5" hidden="false" customHeight="false" outlineLevel="0" collapsed="false">
      <c r="A30" s="10"/>
      <c r="B30" s="11" t="s">
        <v>18</v>
      </c>
      <c r="C30" s="12" t="s">
        <v>19</v>
      </c>
      <c r="D30" s="13" t="n">
        <f aca="false">E30/12</f>
        <v>125</v>
      </c>
      <c r="E30" s="14" t="n">
        <v>1500</v>
      </c>
      <c r="F30" s="36" t="n">
        <v>0.27</v>
      </c>
      <c r="G30" s="36" t="n">
        <f aca="false">D30*F30</f>
        <v>33.75</v>
      </c>
      <c r="H30" s="16" t="n">
        <f aca="false">Proposta!$F$44</f>
        <v>0</v>
      </c>
      <c r="I30" s="17" t="n">
        <f aca="false">F30-F30*H30</f>
        <v>0.27</v>
      </c>
      <c r="J30" s="18" t="n">
        <f aca="false">D30*I30</f>
        <v>33.75</v>
      </c>
      <c r="K30" s="18" t="n">
        <f aca="false">J30*12</f>
        <v>405</v>
      </c>
      <c r="L30" s="19"/>
      <c r="M30" s="20"/>
    </row>
    <row r="31" customFormat="false" ht="14.5" hidden="false" customHeight="false" outlineLevel="0" collapsed="false">
      <c r="A31" s="10"/>
      <c r="B31" s="11"/>
      <c r="C31" s="12" t="s">
        <v>20</v>
      </c>
      <c r="D31" s="13" t="n">
        <f aca="false">E31/12</f>
        <v>90</v>
      </c>
      <c r="E31" s="14" t="n">
        <v>1080</v>
      </c>
      <c r="F31" s="36" t="n">
        <v>0.57</v>
      </c>
      <c r="G31" s="36" t="n">
        <f aca="false">D31*F31</f>
        <v>51.3</v>
      </c>
      <c r="H31" s="16" t="n">
        <f aca="false">Proposta!$F$44</f>
        <v>0</v>
      </c>
      <c r="I31" s="17" t="n">
        <f aca="false">F31-F31*H31</f>
        <v>0.57</v>
      </c>
      <c r="J31" s="18" t="n">
        <f aca="false">D31*I31</f>
        <v>51.3</v>
      </c>
      <c r="K31" s="18" t="n">
        <f aca="false">J31*12</f>
        <v>615.6</v>
      </c>
      <c r="L31" s="19"/>
      <c r="M31" s="20"/>
    </row>
    <row r="32" customFormat="false" ht="14.5" hidden="false" customHeight="false" outlineLevel="0" collapsed="false">
      <c r="A32" s="10"/>
      <c r="B32" s="11" t="s">
        <v>21</v>
      </c>
      <c r="C32" s="12" t="s">
        <v>16</v>
      </c>
      <c r="D32" s="13" t="n">
        <f aca="false">E32/12</f>
        <v>10</v>
      </c>
      <c r="E32" s="14" t="n">
        <v>120</v>
      </c>
      <c r="F32" s="36" t="n">
        <v>2.54</v>
      </c>
      <c r="G32" s="36" t="n">
        <f aca="false">D32*F32</f>
        <v>25.4</v>
      </c>
      <c r="H32" s="16" t="n">
        <f aca="false">Proposta!$F$46</f>
        <v>0</v>
      </c>
      <c r="I32" s="17" t="n">
        <f aca="false">F32-F32*H32</f>
        <v>2.54</v>
      </c>
      <c r="J32" s="18" t="n">
        <f aca="false">D32*I32</f>
        <v>25.4</v>
      </c>
      <c r="K32" s="18" t="n">
        <f aca="false">J32*12</f>
        <v>304.8</v>
      </c>
      <c r="L32" s="19"/>
      <c r="M32" s="20"/>
    </row>
    <row r="33" customFormat="false" ht="14.5" hidden="false" customHeight="false" outlineLevel="0" collapsed="false">
      <c r="A33" s="10"/>
      <c r="B33" s="11"/>
      <c r="C33" s="12" t="s">
        <v>22</v>
      </c>
      <c r="D33" s="13" t="n">
        <f aca="false">E33/12</f>
        <v>15</v>
      </c>
      <c r="E33" s="14" t="n">
        <v>180</v>
      </c>
      <c r="F33" s="36" t="n">
        <v>1.66</v>
      </c>
      <c r="G33" s="36" t="n">
        <f aca="false">D33*F33</f>
        <v>24.9</v>
      </c>
      <c r="H33" s="16" t="n">
        <f aca="false">Proposta!$F$46</f>
        <v>0</v>
      </c>
      <c r="I33" s="17" t="n">
        <f aca="false">F33-F33*H33</f>
        <v>1.66</v>
      </c>
      <c r="J33" s="18" t="n">
        <f aca="false">D33*I33</f>
        <v>24.9</v>
      </c>
      <c r="K33" s="18" t="n">
        <f aca="false">J33*12</f>
        <v>298.8</v>
      </c>
      <c r="L33" s="19"/>
      <c r="M33" s="20"/>
    </row>
    <row r="34" customFormat="false" ht="14.5" hidden="false" customHeight="false" outlineLevel="0" collapsed="false">
      <c r="A34" s="10" t="s">
        <v>100</v>
      </c>
      <c r="B34" s="11" t="s">
        <v>15</v>
      </c>
      <c r="C34" s="12" t="s">
        <v>16</v>
      </c>
      <c r="D34" s="13" t="n">
        <f aca="false">E34/12</f>
        <v>6600</v>
      </c>
      <c r="E34" s="14" t="n">
        <v>79200</v>
      </c>
      <c r="F34" s="36" t="n">
        <v>0.08</v>
      </c>
      <c r="G34" s="36" t="n">
        <f aca="false">D34*F34</f>
        <v>528</v>
      </c>
      <c r="H34" s="16" t="n">
        <f aca="false">Proposta!$F$42</f>
        <v>0</v>
      </c>
      <c r="I34" s="17" t="n">
        <f aca="false">F34-F34*H34</f>
        <v>0.08</v>
      </c>
      <c r="J34" s="18" t="n">
        <f aca="false">D34*I34</f>
        <v>528</v>
      </c>
      <c r="K34" s="18" t="n">
        <f aca="false">J34*12</f>
        <v>6336</v>
      </c>
      <c r="L34" s="19" t="n">
        <f aca="false">SUM(J34:J39)</f>
        <v>3025.4</v>
      </c>
      <c r="M34" s="20" t="n">
        <f aca="false">SUM(K34:K39)</f>
        <v>36304.8</v>
      </c>
    </row>
    <row r="35" customFormat="false" ht="14.5" hidden="false" customHeight="false" outlineLevel="0" collapsed="false">
      <c r="A35" s="10"/>
      <c r="B35" s="11"/>
      <c r="C35" s="12" t="s">
        <v>17</v>
      </c>
      <c r="D35" s="13" t="n">
        <f aca="false">E35/12</f>
        <v>6700</v>
      </c>
      <c r="E35" s="14" t="n">
        <v>80400</v>
      </c>
      <c r="F35" s="36" t="n">
        <v>0.26</v>
      </c>
      <c r="G35" s="36" t="n">
        <f aca="false">D35*F35</f>
        <v>1742</v>
      </c>
      <c r="H35" s="16" t="n">
        <f aca="false">Proposta!$F$42</f>
        <v>0</v>
      </c>
      <c r="I35" s="17" t="n">
        <f aca="false">F35-F35*H35</f>
        <v>0.26</v>
      </c>
      <c r="J35" s="18" t="n">
        <f aca="false">D35*I35</f>
        <v>1742</v>
      </c>
      <c r="K35" s="18" t="n">
        <f aca="false">J35*12</f>
        <v>20904</v>
      </c>
      <c r="L35" s="19"/>
      <c r="M35" s="20"/>
    </row>
    <row r="36" customFormat="false" ht="14.5" hidden="false" customHeight="false" outlineLevel="0" collapsed="false">
      <c r="A36" s="10"/>
      <c r="B36" s="11" t="s">
        <v>18</v>
      </c>
      <c r="C36" s="12" t="s">
        <v>19</v>
      </c>
      <c r="D36" s="13" t="n">
        <f aca="false">E36/12</f>
        <v>500</v>
      </c>
      <c r="E36" s="14" t="n">
        <v>6000</v>
      </c>
      <c r="F36" s="36" t="n">
        <v>0.27</v>
      </c>
      <c r="G36" s="36" t="n">
        <f aca="false">D36*F36</f>
        <v>135</v>
      </c>
      <c r="H36" s="16" t="n">
        <f aca="false">Proposta!$F$44</f>
        <v>0</v>
      </c>
      <c r="I36" s="17" t="n">
        <f aca="false">F36-F36*H36</f>
        <v>0.27</v>
      </c>
      <c r="J36" s="18" t="n">
        <f aca="false">D36*I36</f>
        <v>135</v>
      </c>
      <c r="K36" s="18" t="n">
        <f aca="false">J36*12</f>
        <v>1620</v>
      </c>
      <c r="L36" s="19"/>
      <c r="M36" s="20"/>
    </row>
    <row r="37" customFormat="false" ht="14.5" hidden="false" customHeight="false" outlineLevel="0" collapsed="false">
      <c r="A37" s="10"/>
      <c r="B37" s="11"/>
      <c r="C37" s="12" t="s">
        <v>20</v>
      </c>
      <c r="D37" s="13" t="n">
        <f aca="false">E37/12</f>
        <v>720</v>
      </c>
      <c r="E37" s="14" t="n">
        <v>8640</v>
      </c>
      <c r="F37" s="36" t="n">
        <v>0.57</v>
      </c>
      <c r="G37" s="36" t="n">
        <f aca="false">D37*F37</f>
        <v>410.4</v>
      </c>
      <c r="H37" s="16" t="n">
        <f aca="false">Proposta!$F$44</f>
        <v>0</v>
      </c>
      <c r="I37" s="17" t="n">
        <f aca="false">F37-F37*H37</f>
        <v>0.57</v>
      </c>
      <c r="J37" s="18" t="n">
        <f aca="false">D37*I37</f>
        <v>410.4</v>
      </c>
      <c r="K37" s="18" t="n">
        <f aca="false">J37*12</f>
        <v>4924.8</v>
      </c>
      <c r="L37" s="19"/>
      <c r="M37" s="20"/>
    </row>
    <row r="38" customFormat="false" ht="14.5" hidden="false" customHeight="false" outlineLevel="0" collapsed="false">
      <c r="A38" s="10"/>
      <c r="B38" s="11" t="s">
        <v>21</v>
      </c>
      <c r="C38" s="12" t="s">
        <v>16</v>
      </c>
      <c r="D38" s="13" t="n">
        <f aca="false">E38/12</f>
        <v>50</v>
      </c>
      <c r="E38" s="14" t="n">
        <v>600</v>
      </c>
      <c r="F38" s="36" t="n">
        <v>2.54</v>
      </c>
      <c r="G38" s="36" t="n">
        <f aca="false">D38*F38</f>
        <v>127</v>
      </c>
      <c r="H38" s="16" t="n">
        <f aca="false">Proposta!$F$46</f>
        <v>0</v>
      </c>
      <c r="I38" s="17" t="n">
        <f aca="false">F38-F38*H38</f>
        <v>2.54</v>
      </c>
      <c r="J38" s="18" t="n">
        <f aca="false">D38*I38</f>
        <v>127</v>
      </c>
      <c r="K38" s="18" t="n">
        <f aca="false">J38*12</f>
        <v>1524</v>
      </c>
      <c r="L38" s="19"/>
      <c r="M38" s="20"/>
    </row>
    <row r="39" customFormat="false" ht="14.5" hidden="false" customHeight="false" outlineLevel="0" collapsed="false">
      <c r="A39" s="10"/>
      <c r="B39" s="11"/>
      <c r="C39" s="12" t="s">
        <v>22</v>
      </c>
      <c r="D39" s="13" t="n">
        <f aca="false">E39/12</f>
        <v>50</v>
      </c>
      <c r="E39" s="14" t="n">
        <v>600</v>
      </c>
      <c r="F39" s="36" t="n">
        <v>1.66</v>
      </c>
      <c r="G39" s="36" t="n">
        <f aca="false">D39*F39</f>
        <v>83</v>
      </c>
      <c r="H39" s="16" t="n">
        <f aca="false">Proposta!$F$46</f>
        <v>0</v>
      </c>
      <c r="I39" s="17" t="n">
        <f aca="false">F39-F39*H39</f>
        <v>1.66</v>
      </c>
      <c r="J39" s="18" t="n">
        <f aca="false">D39*I39</f>
        <v>83</v>
      </c>
      <c r="K39" s="18" t="n">
        <f aca="false">J39*12</f>
        <v>996</v>
      </c>
      <c r="L39" s="19"/>
      <c r="M39" s="20"/>
    </row>
    <row r="40" customFormat="false" ht="14.5" hidden="false" customHeight="false" outlineLevel="0" collapsed="false">
      <c r="A40" s="10" t="s">
        <v>101</v>
      </c>
      <c r="B40" s="11" t="s">
        <v>15</v>
      </c>
      <c r="C40" s="12" t="s">
        <v>16</v>
      </c>
      <c r="D40" s="13" t="n">
        <f aca="false">E40/12</f>
        <v>10000</v>
      </c>
      <c r="E40" s="14" t="n">
        <v>120000</v>
      </c>
      <c r="F40" s="36" t="n">
        <v>0.08</v>
      </c>
      <c r="G40" s="36" t="n">
        <f aca="false">D40*F40</f>
        <v>800</v>
      </c>
      <c r="H40" s="16" t="n">
        <f aca="false">Proposta!$F$42</f>
        <v>0</v>
      </c>
      <c r="I40" s="17" t="n">
        <f aca="false">F40-F40*H40</f>
        <v>0.08</v>
      </c>
      <c r="J40" s="18" t="n">
        <f aca="false">D40*I40</f>
        <v>800</v>
      </c>
      <c r="K40" s="18" t="n">
        <f aca="false">J40*12</f>
        <v>9600</v>
      </c>
      <c r="L40" s="19" t="n">
        <f aca="false">SUM(J40:J45)</f>
        <v>4195.9</v>
      </c>
      <c r="M40" s="20" t="n">
        <f aca="false">SUM(K40:K45)</f>
        <v>50350.8</v>
      </c>
    </row>
    <row r="41" customFormat="false" ht="14.5" hidden="false" customHeight="false" outlineLevel="0" collapsed="false">
      <c r="A41" s="10"/>
      <c r="B41" s="11"/>
      <c r="C41" s="12" t="s">
        <v>17</v>
      </c>
      <c r="D41" s="13" t="n">
        <f aca="false">E41/12</f>
        <v>10000</v>
      </c>
      <c r="E41" s="14" t="n">
        <v>120000</v>
      </c>
      <c r="F41" s="36" t="n">
        <v>0.26</v>
      </c>
      <c r="G41" s="36" t="n">
        <f aca="false">D41*F41</f>
        <v>2600</v>
      </c>
      <c r="H41" s="16" t="n">
        <f aca="false">Proposta!$F$42</f>
        <v>0</v>
      </c>
      <c r="I41" s="17" t="n">
        <f aca="false">F41-F41*H41</f>
        <v>0.26</v>
      </c>
      <c r="J41" s="18" t="n">
        <f aca="false">D41*I41</f>
        <v>2600</v>
      </c>
      <c r="K41" s="18" t="n">
        <f aca="false">J41*12</f>
        <v>31200</v>
      </c>
      <c r="L41" s="19"/>
      <c r="M41" s="20"/>
    </row>
    <row r="42" customFormat="false" ht="14.5" hidden="false" customHeight="false" outlineLevel="0" collapsed="false">
      <c r="A42" s="10"/>
      <c r="B42" s="11" t="s">
        <v>18</v>
      </c>
      <c r="C42" s="12" t="s">
        <v>19</v>
      </c>
      <c r="D42" s="13" t="n">
        <f aca="false">E42/12</f>
        <v>650</v>
      </c>
      <c r="E42" s="14" t="n">
        <v>7800</v>
      </c>
      <c r="F42" s="36" t="n">
        <v>0.27</v>
      </c>
      <c r="G42" s="36" t="n">
        <f aca="false">D42*F42</f>
        <v>175.5</v>
      </c>
      <c r="H42" s="16" t="n">
        <f aca="false">Proposta!$F$44</f>
        <v>0</v>
      </c>
      <c r="I42" s="17" t="n">
        <f aca="false">F42-F42*H42</f>
        <v>0.27</v>
      </c>
      <c r="J42" s="18" t="n">
        <f aca="false">D42*I42</f>
        <v>175.5</v>
      </c>
      <c r="K42" s="18" t="n">
        <f aca="false">J42*12</f>
        <v>2106</v>
      </c>
      <c r="L42" s="19"/>
      <c r="M42" s="20"/>
    </row>
    <row r="43" customFormat="false" ht="14.5" hidden="false" customHeight="false" outlineLevel="0" collapsed="false">
      <c r="A43" s="10"/>
      <c r="B43" s="11"/>
      <c r="C43" s="12" t="s">
        <v>20</v>
      </c>
      <c r="D43" s="13" t="n">
        <f aca="false">E43/12</f>
        <v>720</v>
      </c>
      <c r="E43" s="14" t="n">
        <v>8640</v>
      </c>
      <c r="F43" s="36" t="n">
        <v>0.57</v>
      </c>
      <c r="G43" s="36" t="n">
        <f aca="false">D43*F43</f>
        <v>410.4</v>
      </c>
      <c r="H43" s="16" t="n">
        <f aca="false">Proposta!$F$44</f>
        <v>0</v>
      </c>
      <c r="I43" s="17" t="n">
        <f aca="false">F43-F43*H43</f>
        <v>0.57</v>
      </c>
      <c r="J43" s="18" t="n">
        <f aca="false">D43*I43</f>
        <v>410.4</v>
      </c>
      <c r="K43" s="18" t="n">
        <f aca="false">J43*12</f>
        <v>4924.8</v>
      </c>
      <c r="L43" s="19"/>
      <c r="M43" s="20"/>
    </row>
    <row r="44" customFormat="false" ht="14.5" hidden="false" customHeight="false" outlineLevel="0" collapsed="false">
      <c r="A44" s="10"/>
      <c r="B44" s="11" t="s">
        <v>21</v>
      </c>
      <c r="C44" s="12" t="s">
        <v>16</v>
      </c>
      <c r="D44" s="13" t="n">
        <f aca="false">E44/12</f>
        <v>50</v>
      </c>
      <c r="E44" s="14" t="n">
        <v>600</v>
      </c>
      <c r="F44" s="36" t="n">
        <v>2.54</v>
      </c>
      <c r="G44" s="36" t="n">
        <f aca="false">D44*F44</f>
        <v>127</v>
      </c>
      <c r="H44" s="16" t="n">
        <f aca="false">Proposta!$F$46</f>
        <v>0</v>
      </c>
      <c r="I44" s="17" t="n">
        <f aca="false">F44-F44*H44</f>
        <v>2.54</v>
      </c>
      <c r="J44" s="18" t="n">
        <f aca="false">D44*I44</f>
        <v>127</v>
      </c>
      <c r="K44" s="18" t="n">
        <f aca="false">J44*12</f>
        <v>1524</v>
      </c>
      <c r="L44" s="19"/>
      <c r="M44" s="20"/>
    </row>
    <row r="45" customFormat="false" ht="14.5" hidden="false" customHeight="false" outlineLevel="0" collapsed="false">
      <c r="A45" s="10"/>
      <c r="B45" s="11"/>
      <c r="C45" s="12" t="s">
        <v>22</v>
      </c>
      <c r="D45" s="13" t="n">
        <f aca="false">E45/12</f>
        <v>50</v>
      </c>
      <c r="E45" s="14" t="n">
        <v>600</v>
      </c>
      <c r="F45" s="36" t="n">
        <v>1.66</v>
      </c>
      <c r="G45" s="36" t="n">
        <f aca="false">D45*F45</f>
        <v>83</v>
      </c>
      <c r="H45" s="16" t="n">
        <f aca="false">Proposta!$F$46</f>
        <v>0</v>
      </c>
      <c r="I45" s="17" t="n">
        <f aca="false">F45-F45*H45</f>
        <v>1.66</v>
      </c>
      <c r="J45" s="18" t="n">
        <f aca="false">D45*I45</f>
        <v>83</v>
      </c>
      <c r="K45" s="18" t="n">
        <f aca="false">J45*12</f>
        <v>996</v>
      </c>
      <c r="L45" s="19"/>
      <c r="M45" s="20"/>
    </row>
    <row r="46" customFormat="false" ht="14.5" hidden="false" customHeight="false" outlineLevel="0" collapsed="false">
      <c r="A46" s="10" t="s">
        <v>102</v>
      </c>
      <c r="B46" s="11" t="s">
        <v>15</v>
      </c>
      <c r="C46" s="12" t="s">
        <v>16</v>
      </c>
      <c r="D46" s="13" t="n">
        <f aca="false">E46/12</f>
        <v>1000</v>
      </c>
      <c r="E46" s="14" t="n">
        <v>12000</v>
      </c>
      <c r="F46" s="36" t="n">
        <v>0.08</v>
      </c>
      <c r="G46" s="36" t="n">
        <f aca="false">D46*F46</f>
        <v>80</v>
      </c>
      <c r="H46" s="16" t="n">
        <f aca="false">Proposta!$F$42</f>
        <v>0</v>
      </c>
      <c r="I46" s="17" t="n">
        <f aca="false">F46-F46*H46</f>
        <v>0.08</v>
      </c>
      <c r="J46" s="18" t="n">
        <f aca="false">D46*I46</f>
        <v>80</v>
      </c>
      <c r="K46" s="18" t="n">
        <f aca="false">J46*12</f>
        <v>960</v>
      </c>
      <c r="L46" s="19" t="n">
        <f aca="false">SUM(J46:J51)</f>
        <v>811.6</v>
      </c>
      <c r="M46" s="20" t="n">
        <f aca="false">SUM(K46:K51)</f>
        <v>9739.2</v>
      </c>
    </row>
    <row r="47" customFormat="false" ht="14.5" hidden="false" customHeight="false" outlineLevel="0" collapsed="false">
      <c r="A47" s="10"/>
      <c r="B47" s="11"/>
      <c r="C47" s="12" t="s">
        <v>17</v>
      </c>
      <c r="D47" s="13" t="n">
        <f aca="false">E47/12</f>
        <v>1000</v>
      </c>
      <c r="E47" s="14" t="n">
        <v>12000</v>
      </c>
      <c r="F47" s="36" t="n">
        <v>0.26</v>
      </c>
      <c r="G47" s="36" t="n">
        <f aca="false">D47*F47</f>
        <v>260</v>
      </c>
      <c r="H47" s="16" t="n">
        <f aca="false">Proposta!$F$42</f>
        <v>0</v>
      </c>
      <c r="I47" s="17" t="n">
        <f aca="false">F47-F47*H47</f>
        <v>0.26</v>
      </c>
      <c r="J47" s="18" t="n">
        <f aca="false">D47*I47</f>
        <v>260</v>
      </c>
      <c r="K47" s="18" t="n">
        <f aca="false">J47*12</f>
        <v>3120</v>
      </c>
      <c r="L47" s="19"/>
      <c r="M47" s="20"/>
    </row>
    <row r="48" customFormat="false" ht="14.5" hidden="false" customHeight="false" outlineLevel="0" collapsed="false">
      <c r="A48" s="10"/>
      <c r="B48" s="11" t="s">
        <v>18</v>
      </c>
      <c r="C48" s="12" t="s">
        <v>19</v>
      </c>
      <c r="D48" s="13" t="n">
        <f aca="false">E48/12</f>
        <v>330</v>
      </c>
      <c r="E48" s="14" t="n">
        <v>3960</v>
      </c>
      <c r="F48" s="36" t="n">
        <v>0.27</v>
      </c>
      <c r="G48" s="36" t="n">
        <f aca="false">D48*F48</f>
        <v>89.1</v>
      </c>
      <c r="H48" s="16" t="n">
        <f aca="false">Proposta!$F$44</f>
        <v>0</v>
      </c>
      <c r="I48" s="17" t="n">
        <f aca="false">F48-F48*H48</f>
        <v>0.27</v>
      </c>
      <c r="J48" s="18" t="n">
        <f aca="false">D48*I48</f>
        <v>89.1</v>
      </c>
      <c r="K48" s="18" t="n">
        <f aca="false">J48*12</f>
        <v>1069.2</v>
      </c>
      <c r="L48" s="19"/>
      <c r="M48" s="20"/>
    </row>
    <row r="49" customFormat="false" ht="14.5" hidden="false" customHeight="false" outlineLevel="0" collapsed="false">
      <c r="A49" s="10"/>
      <c r="B49" s="11"/>
      <c r="C49" s="12" t="s">
        <v>20</v>
      </c>
      <c r="D49" s="13" t="n">
        <f aca="false">E49/12</f>
        <v>450</v>
      </c>
      <c r="E49" s="14" t="n">
        <v>5400</v>
      </c>
      <c r="F49" s="36" t="n">
        <v>0.57</v>
      </c>
      <c r="G49" s="36" t="n">
        <f aca="false">D49*F49</f>
        <v>256.5</v>
      </c>
      <c r="H49" s="16" t="n">
        <f aca="false">Proposta!$F$44</f>
        <v>0</v>
      </c>
      <c r="I49" s="17" t="n">
        <f aca="false">F49-F49*H49</f>
        <v>0.57</v>
      </c>
      <c r="J49" s="18" t="n">
        <f aca="false">D49*I49</f>
        <v>256.5</v>
      </c>
      <c r="K49" s="18" t="n">
        <f aca="false">J49*12</f>
        <v>3078</v>
      </c>
      <c r="L49" s="19"/>
      <c r="M49" s="20"/>
    </row>
    <row r="50" customFormat="false" ht="14.5" hidden="false" customHeight="false" outlineLevel="0" collapsed="false">
      <c r="A50" s="10"/>
      <c r="B50" s="11" t="s">
        <v>21</v>
      </c>
      <c r="C50" s="12" t="s">
        <v>16</v>
      </c>
      <c r="D50" s="13" t="n">
        <f aca="false">E50/12</f>
        <v>30</v>
      </c>
      <c r="E50" s="14" t="n">
        <v>360</v>
      </c>
      <c r="F50" s="36" t="n">
        <v>2.54</v>
      </c>
      <c r="G50" s="36" t="n">
        <f aca="false">D50*F50</f>
        <v>76.2</v>
      </c>
      <c r="H50" s="16" t="n">
        <f aca="false">Proposta!$F$46</f>
        <v>0</v>
      </c>
      <c r="I50" s="17" t="n">
        <f aca="false">F50-F50*H50</f>
        <v>2.54</v>
      </c>
      <c r="J50" s="18" t="n">
        <f aca="false">D50*I50</f>
        <v>76.2</v>
      </c>
      <c r="K50" s="18" t="n">
        <f aca="false">J50*12</f>
        <v>914.4</v>
      </c>
      <c r="L50" s="19"/>
      <c r="M50" s="20"/>
    </row>
    <row r="51" customFormat="false" ht="14.5" hidden="false" customHeight="false" outlineLevel="0" collapsed="false">
      <c r="A51" s="10"/>
      <c r="B51" s="11"/>
      <c r="C51" s="12" t="s">
        <v>22</v>
      </c>
      <c r="D51" s="13" t="n">
        <f aca="false">E51/12</f>
        <v>30</v>
      </c>
      <c r="E51" s="14" t="n">
        <v>360</v>
      </c>
      <c r="F51" s="36" t="n">
        <v>1.66</v>
      </c>
      <c r="G51" s="36" t="n">
        <f aca="false">D51*F51</f>
        <v>49.8</v>
      </c>
      <c r="H51" s="16" t="n">
        <f aca="false">Proposta!$F$46</f>
        <v>0</v>
      </c>
      <c r="I51" s="17" t="n">
        <f aca="false">F51-F51*H51</f>
        <v>1.66</v>
      </c>
      <c r="J51" s="18" t="n">
        <f aca="false">D51*I51</f>
        <v>49.8</v>
      </c>
      <c r="K51" s="18" t="n">
        <f aca="false">J51*12</f>
        <v>597.6</v>
      </c>
      <c r="L51" s="19"/>
      <c r="M51" s="20"/>
    </row>
    <row r="52" customFormat="false" ht="14.5" hidden="false" customHeight="false" outlineLevel="0" collapsed="false">
      <c r="A52" s="10" t="s">
        <v>103</v>
      </c>
      <c r="B52" s="11" t="s">
        <v>15</v>
      </c>
      <c r="C52" s="12" t="s">
        <v>16</v>
      </c>
      <c r="D52" s="13" t="n">
        <f aca="false">E52/12</f>
        <v>1000</v>
      </c>
      <c r="E52" s="14" t="n">
        <v>12000</v>
      </c>
      <c r="F52" s="36" t="n">
        <v>0.08</v>
      </c>
      <c r="G52" s="36" t="n">
        <f aca="false">D52*F52</f>
        <v>80</v>
      </c>
      <c r="H52" s="16" t="n">
        <f aca="false">Proposta!$F$42</f>
        <v>0</v>
      </c>
      <c r="I52" s="17" t="n">
        <f aca="false">F52-F52*H52</f>
        <v>0.08</v>
      </c>
      <c r="J52" s="18" t="n">
        <f aca="false">D52*I52</f>
        <v>80</v>
      </c>
      <c r="K52" s="18" t="n">
        <f aca="false">J52*12</f>
        <v>960</v>
      </c>
      <c r="L52" s="19" t="n">
        <f aca="false">SUM(J52:J57)</f>
        <v>811.6</v>
      </c>
      <c r="M52" s="20" t="n">
        <f aca="false">SUM(K52:K57)</f>
        <v>9739.2</v>
      </c>
    </row>
    <row r="53" customFormat="false" ht="14.5" hidden="false" customHeight="false" outlineLevel="0" collapsed="false">
      <c r="A53" s="10"/>
      <c r="B53" s="11"/>
      <c r="C53" s="12" t="s">
        <v>17</v>
      </c>
      <c r="D53" s="13" t="n">
        <f aca="false">E53/12</f>
        <v>1000</v>
      </c>
      <c r="E53" s="14" t="n">
        <v>12000</v>
      </c>
      <c r="F53" s="36" t="n">
        <v>0.26</v>
      </c>
      <c r="G53" s="36" t="n">
        <f aca="false">D53*F53</f>
        <v>260</v>
      </c>
      <c r="H53" s="16" t="n">
        <f aca="false">Proposta!$F$42</f>
        <v>0</v>
      </c>
      <c r="I53" s="17" t="n">
        <f aca="false">F53-F53*H53</f>
        <v>0.26</v>
      </c>
      <c r="J53" s="18" t="n">
        <f aca="false">D53*I53</f>
        <v>260</v>
      </c>
      <c r="K53" s="18" t="n">
        <f aca="false">J53*12</f>
        <v>3120</v>
      </c>
      <c r="L53" s="19"/>
      <c r="M53" s="20"/>
    </row>
    <row r="54" customFormat="false" ht="14.5" hidden="false" customHeight="false" outlineLevel="0" collapsed="false">
      <c r="A54" s="10"/>
      <c r="B54" s="11" t="s">
        <v>18</v>
      </c>
      <c r="C54" s="12" t="s">
        <v>19</v>
      </c>
      <c r="D54" s="13" t="n">
        <f aca="false">E54/12</f>
        <v>330</v>
      </c>
      <c r="E54" s="14" t="n">
        <v>3960</v>
      </c>
      <c r="F54" s="36" t="n">
        <v>0.27</v>
      </c>
      <c r="G54" s="36" t="n">
        <f aca="false">D54*F54</f>
        <v>89.1</v>
      </c>
      <c r="H54" s="16" t="n">
        <f aca="false">Proposta!$F$44</f>
        <v>0</v>
      </c>
      <c r="I54" s="17" t="n">
        <f aca="false">F54-F54*H54</f>
        <v>0.27</v>
      </c>
      <c r="J54" s="18" t="n">
        <f aca="false">D54*I54</f>
        <v>89.1</v>
      </c>
      <c r="K54" s="18" t="n">
        <f aca="false">J54*12</f>
        <v>1069.2</v>
      </c>
      <c r="L54" s="19"/>
      <c r="M54" s="20"/>
    </row>
    <row r="55" customFormat="false" ht="14.5" hidden="false" customHeight="false" outlineLevel="0" collapsed="false">
      <c r="A55" s="10"/>
      <c r="B55" s="11"/>
      <c r="C55" s="12" t="s">
        <v>20</v>
      </c>
      <c r="D55" s="13" t="n">
        <f aca="false">E55/12</f>
        <v>450</v>
      </c>
      <c r="E55" s="14" t="n">
        <v>5400</v>
      </c>
      <c r="F55" s="36" t="n">
        <v>0.57</v>
      </c>
      <c r="G55" s="36" t="n">
        <f aca="false">D55*F55</f>
        <v>256.5</v>
      </c>
      <c r="H55" s="16" t="n">
        <f aca="false">Proposta!$F$44</f>
        <v>0</v>
      </c>
      <c r="I55" s="17" t="n">
        <f aca="false">F55-F55*H55</f>
        <v>0.57</v>
      </c>
      <c r="J55" s="18" t="n">
        <f aca="false">D55*I55</f>
        <v>256.5</v>
      </c>
      <c r="K55" s="18" t="n">
        <f aca="false">J55*12</f>
        <v>3078</v>
      </c>
      <c r="L55" s="19"/>
      <c r="M55" s="20"/>
    </row>
    <row r="56" customFormat="false" ht="14.5" hidden="false" customHeight="false" outlineLevel="0" collapsed="false">
      <c r="A56" s="10"/>
      <c r="B56" s="11" t="s">
        <v>21</v>
      </c>
      <c r="C56" s="12" t="s">
        <v>16</v>
      </c>
      <c r="D56" s="13" t="n">
        <f aca="false">E56/12</f>
        <v>30</v>
      </c>
      <c r="E56" s="14" t="n">
        <v>360</v>
      </c>
      <c r="F56" s="36" t="n">
        <v>2.54</v>
      </c>
      <c r="G56" s="36" t="n">
        <f aca="false">D56*F56</f>
        <v>76.2</v>
      </c>
      <c r="H56" s="16" t="n">
        <f aca="false">Proposta!$F$46</f>
        <v>0</v>
      </c>
      <c r="I56" s="17" t="n">
        <f aca="false">F56-F56*H56</f>
        <v>2.54</v>
      </c>
      <c r="J56" s="18" t="n">
        <f aca="false">D56*I56</f>
        <v>76.2</v>
      </c>
      <c r="K56" s="18" t="n">
        <f aca="false">J56*12</f>
        <v>914.4</v>
      </c>
      <c r="L56" s="19"/>
      <c r="M56" s="20"/>
    </row>
    <row r="57" customFormat="false" ht="14.5" hidden="false" customHeight="false" outlineLevel="0" collapsed="false">
      <c r="A57" s="10"/>
      <c r="B57" s="11"/>
      <c r="C57" s="12" t="s">
        <v>22</v>
      </c>
      <c r="D57" s="13" t="n">
        <f aca="false">E57/12</f>
        <v>30</v>
      </c>
      <c r="E57" s="14" t="n">
        <v>360</v>
      </c>
      <c r="F57" s="36" t="n">
        <v>1.66</v>
      </c>
      <c r="G57" s="36" t="n">
        <f aca="false">D57*F57</f>
        <v>49.8</v>
      </c>
      <c r="H57" s="16" t="n">
        <f aca="false">Proposta!$F$46</f>
        <v>0</v>
      </c>
      <c r="I57" s="17" t="n">
        <f aca="false">F57-F57*H57</f>
        <v>1.66</v>
      </c>
      <c r="J57" s="18" t="n">
        <f aca="false">D57*I57</f>
        <v>49.8</v>
      </c>
      <c r="K57" s="18" t="n">
        <f aca="false">J57*12</f>
        <v>597.6</v>
      </c>
      <c r="L57" s="19"/>
      <c r="M57" s="20"/>
    </row>
    <row r="58" customFormat="false" ht="51" hidden="false" customHeight="true" outlineLevel="0" collapsed="false">
      <c r="A58" s="29" t="s">
        <v>47</v>
      </c>
      <c r="B58" s="29"/>
      <c r="C58" s="29"/>
      <c r="D58" s="29"/>
      <c r="E58" s="29"/>
      <c r="F58" s="29"/>
      <c r="G58" s="29"/>
      <c r="H58" s="29"/>
      <c r="I58" s="29"/>
      <c r="J58" s="29"/>
      <c r="K58" s="29" t="s">
        <v>48</v>
      </c>
      <c r="L58" s="29" t="s">
        <v>49</v>
      </c>
      <c r="M58" s="29" t="s">
        <v>50</v>
      </c>
    </row>
    <row r="59" customFormat="false" ht="13.8" hidden="false" customHeight="false" outlineLevel="0" collapsed="false">
      <c r="A59" s="30" t="s">
        <v>104</v>
      </c>
      <c r="B59" s="31" t="s">
        <v>105</v>
      </c>
      <c r="C59" s="31"/>
      <c r="D59" s="31"/>
      <c r="E59" s="31"/>
      <c r="F59" s="31"/>
      <c r="G59" s="31"/>
      <c r="H59" s="31"/>
      <c r="I59" s="31"/>
      <c r="J59" s="31"/>
      <c r="K59" s="32" t="n">
        <f aca="false">SUM(G52,G53,G46,G47,G40,G41,G34,G35,G28,G29,G22,G23,G16,G17,G10,G11,G4,G5)</f>
        <v>9496.4</v>
      </c>
      <c r="L59" s="32" t="n">
        <f aca="false">SUM(J4,J5,J10,J11,J16,J17,J22,J23,J28,J29,J34,J35,J40,J41,J46,J47,J52,J53)</f>
        <v>9496.4</v>
      </c>
      <c r="M59" s="32" t="n">
        <f aca="false">SUM(K4,K5,K10,K11,K16,K17,K22,K23,K28,K29,K34,K35,K40,K41,K46,K47,K52,K53)</f>
        <v>113956.8</v>
      </c>
    </row>
    <row r="60" customFormat="false" ht="13.8" hidden="false" customHeight="false" outlineLevel="0" collapsed="false">
      <c r="A60" s="30" t="s">
        <v>83</v>
      </c>
      <c r="B60" s="31" t="s">
        <v>106</v>
      </c>
      <c r="C60" s="31"/>
      <c r="D60" s="31"/>
      <c r="E60" s="31"/>
      <c r="F60" s="31"/>
      <c r="G60" s="31"/>
      <c r="H60" s="31"/>
      <c r="I60" s="31"/>
      <c r="J60" s="31"/>
      <c r="K60" s="32" t="n">
        <f aca="false">SUM(G6,G7,G12,G13,G18,G19,G24,G25,G30,G31,G36,G37,G42,G43,G48,G49,G54,G55)</f>
        <v>3429</v>
      </c>
      <c r="L60" s="32" t="n">
        <f aca="false">SUM(J6,J7,J12,J13,J18,J19,J24,J25,J30,J31,J36,J37,J42,J43,J48,J49,J54,J55)</f>
        <v>3429</v>
      </c>
      <c r="M60" s="32" t="n">
        <f aca="false">SUM(K6,K7,K12,K13,K18,K19,K24,K25,K30,K31,K36,K37,K42,K43,K48,K49,K54,K55)</f>
        <v>41148</v>
      </c>
    </row>
    <row r="61" customFormat="false" ht="13.8" hidden="false" customHeight="false" outlineLevel="0" collapsed="false">
      <c r="A61" s="30" t="s">
        <v>85</v>
      </c>
      <c r="B61" s="31" t="s">
        <v>107</v>
      </c>
      <c r="C61" s="31"/>
      <c r="D61" s="31"/>
      <c r="E61" s="31"/>
      <c r="F61" s="31"/>
      <c r="G61" s="31"/>
      <c r="H61" s="31"/>
      <c r="I61" s="31"/>
      <c r="J61" s="31"/>
      <c r="K61" s="32" t="n">
        <f aca="false">SUM(G57,G56,G51,G50,G45,G44,G39,G38,G33,G32,G27,G26,G21,G20,G15,G14,G9,G8)</f>
        <v>1234.6</v>
      </c>
      <c r="L61" s="32" t="n">
        <f aca="false">SUM(J57,J56,J51,J50,J45,J44,J39,J38,J33,J32,J27,J26,J21,J20,J15,J14,J9,J8)</f>
        <v>1234.6</v>
      </c>
      <c r="M61" s="32" t="n">
        <f aca="false">SUM(K57,K56,K51,K50,K45,K44,K39,K38,K33,K32,K27,K26,K21,K20,K15,K14,K9,K8)</f>
        <v>14815.2</v>
      </c>
    </row>
    <row r="62" customFormat="false" ht="15" hidden="false" customHeight="false" outlineLevel="0" collapsed="false">
      <c r="A62" s="33" t="s">
        <v>108</v>
      </c>
      <c r="B62" s="33"/>
      <c r="C62" s="33"/>
      <c r="D62" s="33"/>
      <c r="E62" s="33"/>
      <c r="F62" s="33"/>
      <c r="G62" s="33"/>
      <c r="H62" s="33"/>
      <c r="I62" s="33"/>
      <c r="J62" s="33"/>
      <c r="K62" s="34" t="n">
        <f aca="false">SUM(K59:K61)</f>
        <v>14160</v>
      </c>
      <c r="L62" s="35" t="n">
        <f aca="false">SUM(L59:L61)</f>
        <v>14160</v>
      </c>
      <c r="M62" s="35" t="n">
        <f aca="false">SUM(M59:M61)</f>
        <v>169920</v>
      </c>
    </row>
  </sheetData>
  <mergeCells count="62">
    <mergeCell ref="A2:M2"/>
    <mergeCell ref="D3:E3"/>
    <mergeCell ref="A4:A9"/>
    <mergeCell ref="B4:B5"/>
    <mergeCell ref="L4:L9"/>
    <mergeCell ref="M4:M9"/>
    <mergeCell ref="B6:B7"/>
    <mergeCell ref="B8:B9"/>
    <mergeCell ref="A10:A15"/>
    <mergeCell ref="B10:B11"/>
    <mergeCell ref="L10:L15"/>
    <mergeCell ref="M10:M15"/>
    <mergeCell ref="B12:B13"/>
    <mergeCell ref="B14:B15"/>
    <mergeCell ref="A16:A21"/>
    <mergeCell ref="B16:B17"/>
    <mergeCell ref="L16:L21"/>
    <mergeCell ref="M16:M21"/>
    <mergeCell ref="B18:B19"/>
    <mergeCell ref="B20:B21"/>
    <mergeCell ref="A22:A27"/>
    <mergeCell ref="B22:B23"/>
    <mergeCell ref="L22:L27"/>
    <mergeCell ref="M22:M27"/>
    <mergeCell ref="B24:B25"/>
    <mergeCell ref="B26:B27"/>
    <mergeCell ref="A28:A33"/>
    <mergeCell ref="B28:B29"/>
    <mergeCell ref="L28:L33"/>
    <mergeCell ref="M28:M33"/>
    <mergeCell ref="B30:B31"/>
    <mergeCell ref="B32:B33"/>
    <mergeCell ref="A34:A39"/>
    <mergeCell ref="B34:B35"/>
    <mergeCell ref="L34:L39"/>
    <mergeCell ref="M34:M39"/>
    <mergeCell ref="B36:B37"/>
    <mergeCell ref="B38:B39"/>
    <mergeCell ref="A40:A45"/>
    <mergeCell ref="B40:B41"/>
    <mergeCell ref="L40:L45"/>
    <mergeCell ref="M40:M45"/>
    <mergeCell ref="B42:B43"/>
    <mergeCell ref="B44:B45"/>
    <mergeCell ref="A46:A51"/>
    <mergeCell ref="B46:B47"/>
    <mergeCell ref="L46:L51"/>
    <mergeCell ref="M46:M51"/>
    <mergeCell ref="B48:B49"/>
    <mergeCell ref="B50:B51"/>
    <mergeCell ref="A52:A57"/>
    <mergeCell ref="B52:B53"/>
    <mergeCell ref="L52:L57"/>
    <mergeCell ref="M52:M57"/>
    <mergeCell ref="B54:B55"/>
    <mergeCell ref="B56:B57"/>
    <mergeCell ref="A58:J58"/>
    <mergeCell ref="A59:A61"/>
    <mergeCell ref="B59:J59"/>
    <mergeCell ref="B60:J60"/>
    <mergeCell ref="B61:J61"/>
    <mergeCell ref="A62:J6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51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1048576"/>
  <sheetViews>
    <sheetView showFormulas="false" showGridLines="true" showRowColHeaders="true" showZeros="true" rightToLeft="false" tabSelected="true" showOutlineSymbols="true" defaultGridColor="true" view="pageBreakPreview" topLeftCell="A1" colorId="64" zoomScale="100" zoomScaleNormal="100" zoomScalePageLayoutView="100" workbookViewId="0">
      <selection pane="topLeft" activeCell="F9" activeCellId="0" sqref="F9"/>
    </sheetView>
  </sheetViews>
  <sheetFormatPr defaultRowHeight="13.8" zeroHeight="false" outlineLevelRow="0" outlineLevelCol="0"/>
  <cols>
    <col collapsed="false" customWidth="true" hidden="false" outlineLevel="0" max="1" min="1" style="0" width="10.42"/>
    <col collapsed="false" customWidth="true" hidden="false" outlineLevel="0" max="2" min="2" style="0" width="70.57"/>
    <col collapsed="false" customWidth="true" hidden="false" outlineLevel="0" max="3" min="3" style="0" width="59.57"/>
    <col collapsed="false" customWidth="true" hidden="false" outlineLevel="0" max="4" min="4" style="0" width="15.15"/>
    <col collapsed="false" customWidth="true" hidden="false" outlineLevel="0" max="5" min="5" style="0" width="16.57"/>
    <col collapsed="false" customWidth="false" hidden="false" outlineLevel="0" max="6" min="6" style="0" width="11.52"/>
    <col collapsed="false" customWidth="true" hidden="false" outlineLevel="0" max="7" min="7" style="0" width="16.81"/>
    <col collapsed="false" customWidth="true" hidden="false" outlineLevel="0" max="8" min="8" style="0" width="12.91"/>
    <col collapsed="false" customWidth="true" hidden="false" outlineLevel="0" max="1022" min="9" style="0" width="8.42"/>
    <col collapsed="false" customWidth="false" hidden="false" outlineLevel="0" max="1025" min="1023" style="0" width="11.52"/>
  </cols>
  <sheetData>
    <row r="1" customFormat="false" ht="16.5" hidden="false" customHeight="true" outlineLevel="0" collapsed="false">
      <c r="A1" s="42" t="s">
        <v>109</v>
      </c>
      <c r="B1" s="42"/>
      <c r="C1" s="42"/>
      <c r="D1" s="42"/>
      <c r="E1" s="42"/>
      <c r="F1" s="42"/>
      <c r="G1" s="42"/>
      <c r="H1" s="42"/>
    </row>
    <row r="3" customFormat="false" ht="13.8" hidden="false" customHeight="true" outlineLevel="0" collapsed="false">
      <c r="A3" s="43" t="s">
        <v>110</v>
      </c>
      <c r="B3" s="43"/>
      <c r="C3" s="43"/>
      <c r="D3" s="43"/>
      <c r="E3" s="43"/>
      <c r="F3" s="43"/>
      <c r="G3" s="43"/>
      <c r="H3" s="43"/>
    </row>
    <row r="5" customFormat="false" ht="36.5" hidden="false" customHeight="true" outlineLevel="0" collapsed="false">
      <c r="A5" s="44" t="s">
        <v>111</v>
      </c>
      <c r="B5" s="44"/>
      <c r="C5" s="44"/>
      <c r="D5" s="44"/>
      <c r="E5" s="44"/>
      <c r="F5" s="44"/>
      <c r="G5" s="44"/>
      <c r="H5" s="44"/>
    </row>
    <row r="7" customFormat="false" ht="16.5" hidden="false" customHeight="true" outlineLevel="0" collapsed="false">
      <c r="A7" s="42" t="s">
        <v>112</v>
      </c>
      <c r="B7" s="42"/>
      <c r="C7" s="42"/>
      <c r="D7" s="42"/>
      <c r="E7" s="42"/>
      <c r="F7" s="42"/>
      <c r="G7" s="42"/>
      <c r="H7" s="42"/>
    </row>
    <row r="8" customFormat="false" ht="42.5" hidden="false" customHeight="false" outlineLevel="0" collapsed="false">
      <c r="A8" s="45" t="s">
        <v>113</v>
      </c>
      <c r="B8" s="45" t="s">
        <v>114</v>
      </c>
      <c r="C8" s="45" t="s">
        <v>115</v>
      </c>
      <c r="D8" s="45" t="s">
        <v>48</v>
      </c>
      <c r="E8" s="45" t="s">
        <v>116</v>
      </c>
      <c r="F8" s="45" t="s">
        <v>117</v>
      </c>
      <c r="G8" s="45" t="s">
        <v>118</v>
      </c>
      <c r="H8" s="45" t="s">
        <v>119</v>
      </c>
    </row>
    <row r="9" customFormat="false" ht="29.1" hidden="false" customHeight="true" outlineLevel="0" collapsed="false">
      <c r="A9" s="46" t="n">
        <v>1</v>
      </c>
      <c r="B9" s="47" t="s">
        <v>120</v>
      </c>
      <c r="C9" s="48" t="s">
        <v>121</v>
      </c>
      <c r="D9" s="49" t="n">
        <f aca="false">'SR SUL - GRUPO 1'!K156</f>
        <v>13939.75</v>
      </c>
      <c r="E9" s="49" t="n">
        <f aca="false">D9*12</f>
        <v>167277</v>
      </c>
      <c r="F9" s="50"/>
      <c r="G9" s="49" t="n">
        <f aca="false">D9-F9*D9</f>
        <v>13939.75</v>
      </c>
      <c r="H9" s="49" t="n">
        <f aca="false">E9-F9*E9</f>
        <v>167277</v>
      </c>
    </row>
    <row r="10" customFormat="false" ht="29" hidden="false" customHeight="false" outlineLevel="0" collapsed="false">
      <c r="A10" s="46"/>
      <c r="B10" s="47"/>
      <c r="C10" s="48" t="s">
        <v>122</v>
      </c>
      <c r="D10" s="49"/>
      <c r="E10" s="49" t="n">
        <f aca="false">D10*12</f>
        <v>0</v>
      </c>
      <c r="F10" s="50"/>
      <c r="G10" s="49" t="n">
        <f aca="false">D10-F10*D10</f>
        <v>0</v>
      </c>
      <c r="H10" s="49" t="n">
        <f aca="false">E10-F10*E10</f>
        <v>0</v>
      </c>
    </row>
    <row r="11" customFormat="false" ht="45.75" hidden="false" customHeight="true" outlineLevel="0" collapsed="false">
      <c r="A11" s="51" t="n">
        <v>2</v>
      </c>
      <c r="B11" s="52" t="s">
        <v>123</v>
      </c>
      <c r="C11" s="48" t="s">
        <v>124</v>
      </c>
      <c r="D11" s="49" t="n">
        <f aca="false">'SR SUL - GRUPO 1'!K157</f>
        <v>7825.55</v>
      </c>
      <c r="E11" s="49" t="n">
        <f aca="false">D11*12</f>
        <v>93906.6</v>
      </c>
      <c r="F11" s="50"/>
      <c r="G11" s="49" t="n">
        <f aca="false">D11-F11*D11</f>
        <v>7825.55</v>
      </c>
      <c r="H11" s="49" t="n">
        <f aca="false">E11-F11*E11</f>
        <v>93906.6</v>
      </c>
    </row>
    <row r="12" customFormat="false" ht="29" hidden="false" customHeight="false" outlineLevel="0" collapsed="false">
      <c r="A12" s="51"/>
      <c r="B12" s="52"/>
      <c r="C12" s="48" t="s">
        <v>125</v>
      </c>
      <c r="D12" s="49"/>
      <c r="E12" s="49" t="n">
        <f aca="false">D12*12</f>
        <v>0</v>
      </c>
      <c r="F12" s="50"/>
      <c r="G12" s="49" t="n">
        <f aca="false">D12-F12*D12</f>
        <v>0</v>
      </c>
      <c r="H12" s="49" t="n">
        <f aca="false">E12-F12*E12</f>
        <v>0</v>
      </c>
    </row>
    <row r="13" customFormat="false" ht="45.75" hidden="false" customHeight="true" outlineLevel="0" collapsed="false">
      <c r="A13" s="53" t="n">
        <v>3</v>
      </c>
      <c r="B13" s="52" t="s">
        <v>126</v>
      </c>
      <c r="C13" s="48" t="s">
        <v>127</v>
      </c>
      <c r="D13" s="49" t="n">
        <f aca="false">'SR SUL - GRUPO 1'!K158</f>
        <v>2612.2</v>
      </c>
      <c r="E13" s="49" t="n">
        <f aca="false">D13*12</f>
        <v>31346.4</v>
      </c>
      <c r="F13" s="50"/>
      <c r="G13" s="49" t="n">
        <f aca="false">D13-F13*D13</f>
        <v>2612.2</v>
      </c>
      <c r="H13" s="49" t="n">
        <f aca="false">E13-F13*E13</f>
        <v>31346.4</v>
      </c>
    </row>
    <row r="14" customFormat="false" ht="42.5" hidden="false" customHeight="false" outlineLevel="0" collapsed="false">
      <c r="A14" s="53"/>
      <c r="B14" s="52"/>
      <c r="C14" s="48" t="s">
        <v>128</v>
      </c>
      <c r="D14" s="49"/>
      <c r="E14" s="49"/>
      <c r="F14" s="50"/>
      <c r="G14" s="49" t="n">
        <f aca="false">D14-F14*D14</f>
        <v>0</v>
      </c>
      <c r="H14" s="49" t="n">
        <f aca="false">E14-F14*E14</f>
        <v>0</v>
      </c>
    </row>
    <row r="15" customFormat="false" ht="42.5" hidden="false" customHeight="false" outlineLevel="0" collapsed="false">
      <c r="A15" s="54" t="s">
        <v>129</v>
      </c>
      <c r="B15" s="54"/>
      <c r="C15" s="54"/>
      <c r="D15" s="55" t="s">
        <v>130</v>
      </c>
      <c r="E15" s="55" t="s">
        <v>13</v>
      </c>
      <c r="F15" s="45" t="s">
        <v>117</v>
      </c>
      <c r="G15" s="45" t="s">
        <v>118</v>
      </c>
      <c r="H15" s="45" t="s">
        <v>119</v>
      </c>
    </row>
    <row r="16" customFormat="false" ht="21" hidden="false" customHeight="true" outlineLevel="0" collapsed="false">
      <c r="A16" s="54"/>
      <c r="B16" s="54"/>
      <c r="C16" s="54"/>
      <c r="D16" s="56" t="n">
        <f aca="false">'SR SUL - GRUPO 1'!K159</f>
        <v>24377.5</v>
      </c>
      <c r="E16" s="56" t="n">
        <f aca="false">E9+E11+E13</f>
        <v>292530</v>
      </c>
      <c r="F16" s="57" t="s">
        <v>131</v>
      </c>
      <c r="G16" s="56" t="n">
        <f aca="false">G9+G11+G13</f>
        <v>24377.5</v>
      </c>
      <c r="H16" s="56" t="n">
        <f aca="false">H9+H11+H13</f>
        <v>292530</v>
      </c>
    </row>
    <row r="17" customFormat="false" ht="13.8" hidden="false" customHeight="false" outlineLevel="0" collapsed="false">
      <c r="C17" s="58"/>
      <c r="D17" s="58"/>
      <c r="E17" s="58"/>
      <c r="F17" s="58"/>
      <c r="G17" s="58"/>
      <c r="H17" s="58"/>
    </row>
    <row r="18" customFormat="false" ht="16.5" hidden="false" customHeight="true" outlineLevel="0" collapsed="false">
      <c r="A18" s="42" t="s">
        <v>81</v>
      </c>
      <c r="B18" s="42"/>
      <c r="C18" s="42"/>
      <c r="D18" s="42"/>
      <c r="E18" s="42"/>
      <c r="F18" s="42"/>
      <c r="G18" s="42"/>
      <c r="H18" s="42"/>
    </row>
    <row r="19" customFormat="false" ht="42.5" hidden="false" customHeight="false" outlineLevel="0" collapsed="false">
      <c r="A19" s="45" t="s">
        <v>113</v>
      </c>
      <c r="B19" s="59" t="s">
        <v>114</v>
      </c>
      <c r="C19" s="45" t="s">
        <v>115</v>
      </c>
      <c r="D19" s="45" t="s">
        <v>130</v>
      </c>
      <c r="E19" s="45" t="s">
        <v>13</v>
      </c>
      <c r="F19" s="45" t="s">
        <v>117</v>
      </c>
      <c r="G19" s="45" t="s">
        <v>118</v>
      </c>
      <c r="H19" s="45" t="s">
        <v>119</v>
      </c>
    </row>
    <row r="20" customFormat="false" ht="40.5" hidden="false" customHeight="true" outlineLevel="0" collapsed="false">
      <c r="A20" s="46" t="n">
        <v>4</v>
      </c>
      <c r="B20" s="47" t="s">
        <v>132</v>
      </c>
      <c r="C20" s="48" t="s">
        <v>121</v>
      </c>
      <c r="D20" s="49" t="n">
        <f aca="false">'SR Sudeste II-A -GRUPO 2'!K149</f>
        <v>10300.2</v>
      </c>
      <c r="E20" s="49" t="n">
        <f aca="false">D20*12</f>
        <v>123602.4</v>
      </c>
      <c r="F20" s="50"/>
      <c r="G20" s="49" t="n">
        <f aca="false">D20-F20*D20</f>
        <v>10300.2</v>
      </c>
      <c r="H20" s="49" t="n">
        <f aca="false">E20-F20*E20</f>
        <v>123602.4</v>
      </c>
    </row>
    <row r="21" customFormat="false" ht="41.25" hidden="false" customHeight="true" outlineLevel="0" collapsed="false">
      <c r="A21" s="46"/>
      <c r="B21" s="47"/>
      <c r="C21" s="48" t="s">
        <v>122</v>
      </c>
      <c r="D21" s="49"/>
      <c r="E21" s="49"/>
      <c r="F21" s="50"/>
      <c r="G21" s="49" t="n">
        <f aca="false">D21-F21*D21</f>
        <v>0</v>
      </c>
      <c r="H21" s="49" t="n">
        <f aca="false">E21-F21*E21</f>
        <v>0</v>
      </c>
    </row>
    <row r="22" customFormat="false" ht="29.1" hidden="false" customHeight="true" outlineLevel="0" collapsed="false">
      <c r="A22" s="51" t="n">
        <v>5</v>
      </c>
      <c r="B22" s="52" t="s">
        <v>133</v>
      </c>
      <c r="C22" s="48" t="s">
        <v>124</v>
      </c>
      <c r="D22" s="49" t="n">
        <f aca="false">'SR Sudeste II-A -GRUPO 2'!K150</f>
        <v>5800.95</v>
      </c>
      <c r="E22" s="49" t="n">
        <f aca="false">D22*12</f>
        <v>69611.4</v>
      </c>
      <c r="F22" s="50"/>
      <c r="G22" s="49" t="n">
        <f aca="false">D22-F22*D22</f>
        <v>5800.95</v>
      </c>
      <c r="H22" s="49" t="n">
        <f aca="false">E22-F22*E22</f>
        <v>69611.4</v>
      </c>
    </row>
    <row r="23" customFormat="false" ht="29" hidden="false" customHeight="false" outlineLevel="0" collapsed="false">
      <c r="A23" s="51"/>
      <c r="B23" s="52"/>
      <c r="C23" s="48" t="s">
        <v>125</v>
      </c>
      <c r="D23" s="49"/>
      <c r="E23" s="49"/>
      <c r="F23" s="50"/>
      <c r="G23" s="49" t="n">
        <f aca="false">D23-F23*D23</f>
        <v>0</v>
      </c>
      <c r="H23" s="49" t="n">
        <f aca="false">E23-F23*E23</f>
        <v>0</v>
      </c>
    </row>
    <row r="24" customFormat="false" ht="42.6" hidden="false" customHeight="true" outlineLevel="0" collapsed="false">
      <c r="A24" s="53" t="n">
        <v>6</v>
      </c>
      <c r="B24" s="52" t="s">
        <v>134</v>
      </c>
      <c r="C24" s="48" t="s">
        <v>127</v>
      </c>
      <c r="D24" s="49" t="n">
        <f aca="false">'SR Sudeste II-A -GRUPO 2'!K151</f>
        <v>2101.9</v>
      </c>
      <c r="E24" s="49" t="n">
        <f aca="false">D24*12</f>
        <v>25222.8</v>
      </c>
      <c r="F24" s="50"/>
      <c r="G24" s="49" t="n">
        <f aca="false">D24-F24*D24</f>
        <v>2101.9</v>
      </c>
      <c r="H24" s="49" t="n">
        <f aca="false">E24-F24*E24</f>
        <v>25222.8</v>
      </c>
    </row>
    <row r="25" customFormat="false" ht="42.5" hidden="false" customHeight="false" outlineLevel="0" collapsed="false">
      <c r="A25" s="53"/>
      <c r="B25" s="52"/>
      <c r="C25" s="48" t="s">
        <v>128</v>
      </c>
      <c r="D25" s="49"/>
      <c r="E25" s="49"/>
      <c r="F25" s="50"/>
      <c r="G25" s="49" t="n">
        <f aca="false">D25-F25*D25</f>
        <v>0</v>
      </c>
      <c r="H25" s="49" t="n">
        <f aca="false">E25-F25*E25</f>
        <v>0</v>
      </c>
    </row>
    <row r="26" customFormat="false" ht="42.5" hidden="false" customHeight="false" outlineLevel="0" collapsed="false">
      <c r="A26" s="54" t="s">
        <v>135</v>
      </c>
      <c r="B26" s="54"/>
      <c r="C26" s="54"/>
      <c r="D26" s="55" t="s">
        <v>130</v>
      </c>
      <c r="E26" s="55" t="s">
        <v>13</v>
      </c>
      <c r="F26" s="45" t="s">
        <v>117</v>
      </c>
      <c r="G26" s="45" t="s">
        <v>118</v>
      </c>
      <c r="H26" s="45" t="s">
        <v>119</v>
      </c>
    </row>
    <row r="27" customFormat="false" ht="22.5" hidden="false" customHeight="true" outlineLevel="0" collapsed="false">
      <c r="A27" s="54"/>
      <c r="B27" s="54"/>
      <c r="C27" s="54"/>
      <c r="D27" s="56" t="n">
        <f aca="false">'SR Sudeste II-A -GRUPO 2'!K152</f>
        <v>18203.05</v>
      </c>
      <c r="E27" s="56" t="n">
        <f aca="false">D27*12</f>
        <v>218436.6</v>
      </c>
      <c r="F27" s="57" t="s">
        <v>131</v>
      </c>
      <c r="G27" s="56" t="n">
        <f aca="false">G20+G22+G24</f>
        <v>18203.05</v>
      </c>
      <c r="H27" s="56" t="n">
        <f aca="false">H20+H22+H24</f>
        <v>218436.6</v>
      </c>
    </row>
    <row r="28" customFormat="false" ht="13.8" hidden="false" customHeight="false" outlineLevel="0" collapsed="false">
      <c r="C28" s="58"/>
      <c r="D28" s="58"/>
      <c r="E28" s="58"/>
      <c r="F28" s="58"/>
      <c r="G28" s="58"/>
      <c r="H28" s="58"/>
    </row>
    <row r="29" customFormat="false" ht="16.5" hidden="false" customHeight="true" outlineLevel="0" collapsed="false">
      <c r="A29" s="42" t="s">
        <v>90</v>
      </c>
      <c r="B29" s="42"/>
      <c r="C29" s="42"/>
      <c r="D29" s="42"/>
      <c r="E29" s="42"/>
      <c r="F29" s="42"/>
      <c r="G29" s="42"/>
      <c r="H29" s="42"/>
    </row>
    <row r="30" customFormat="false" ht="42.5" hidden="false" customHeight="false" outlineLevel="0" collapsed="false">
      <c r="A30" s="45" t="s">
        <v>113</v>
      </c>
      <c r="B30" s="59" t="s">
        <v>114</v>
      </c>
      <c r="C30" s="45" t="s">
        <v>115</v>
      </c>
      <c r="D30" s="45" t="s">
        <v>130</v>
      </c>
      <c r="E30" s="45" t="s">
        <v>13</v>
      </c>
      <c r="F30" s="45" t="s">
        <v>117</v>
      </c>
      <c r="G30" s="45" t="s">
        <v>118</v>
      </c>
      <c r="H30" s="45" t="s">
        <v>119</v>
      </c>
    </row>
    <row r="31" customFormat="false" ht="39.75" hidden="false" customHeight="true" outlineLevel="0" collapsed="false">
      <c r="A31" s="46" t="n">
        <v>7</v>
      </c>
      <c r="B31" s="47" t="s">
        <v>136</v>
      </c>
      <c r="C31" s="48" t="s">
        <v>121</v>
      </c>
      <c r="D31" s="49" t="n">
        <f aca="false">'SR Sudeste II-B - GRUPO 3'!K17</f>
        <v>680</v>
      </c>
      <c r="E31" s="49" t="n">
        <f aca="false">D31*12</f>
        <v>8160</v>
      </c>
      <c r="F31" s="50"/>
      <c r="G31" s="49" t="n">
        <f aca="false">D31-F31*D31</f>
        <v>680</v>
      </c>
      <c r="H31" s="49" t="n">
        <f aca="false">E31-F31*E31</f>
        <v>8160</v>
      </c>
    </row>
    <row r="32" customFormat="false" ht="39.75" hidden="false" customHeight="true" outlineLevel="0" collapsed="false">
      <c r="A32" s="46"/>
      <c r="B32" s="47"/>
      <c r="C32" s="48" t="s">
        <v>122</v>
      </c>
      <c r="D32" s="49"/>
      <c r="E32" s="49"/>
      <c r="F32" s="50"/>
      <c r="G32" s="49" t="n">
        <f aca="false">D32-F32*D32</f>
        <v>0</v>
      </c>
      <c r="H32" s="49" t="n">
        <f aca="false">E32-F32*E32</f>
        <v>0</v>
      </c>
    </row>
    <row r="33" customFormat="false" ht="29.1" hidden="false" customHeight="true" outlineLevel="0" collapsed="false">
      <c r="A33" s="51" t="n">
        <v>8</v>
      </c>
      <c r="B33" s="52" t="s">
        <v>137</v>
      </c>
      <c r="C33" s="48" t="s">
        <v>124</v>
      </c>
      <c r="D33" s="49" t="n">
        <f aca="false">'SR Sudeste II-B - GRUPO 3'!K18</f>
        <v>691.2</v>
      </c>
      <c r="E33" s="49" t="n">
        <f aca="false">D33*12</f>
        <v>8294.4</v>
      </c>
      <c r="F33" s="50"/>
      <c r="G33" s="49" t="n">
        <f aca="false">D33-F33*D33</f>
        <v>691.2</v>
      </c>
      <c r="H33" s="49" t="n">
        <f aca="false">E33-F33*E33</f>
        <v>8294.4</v>
      </c>
    </row>
    <row r="34" customFormat="false" ht="29" hidden="false" customHeight="false" outlineLevel="0" collapsed="false">
      <c r="A34" s="51"/>
      <c r="B34" s="52"/>
      <c r="C34" s="48" t="s">
        <v>125</v>
      </c>
      <c r="D34" s="49"/>
      <c r="E34" s="49"/>
      <c r="F34" s="50"/>
      <c r="G34" s="49" t="n">
        <f aca="false">D34-F34*D34</f>
        <v>0</v>
      </c>
      <c r="H34" s="49" t="n">
        <f aca="false">E34-F34*E34</f>
        <v>0</v>
      </c>
    </row>
    <row r="35" customFormat="false" ht="42.6" hidden="false" customHeight="true" outlineLevel="0" collapsed="false">
      <c r="A35" s="53" t="n">
        <v>9</v>
      </c>
      <c r="B35" s="52" t="s">
        <v>138</v>
      </c>
      <c r="C35" s="48" t="s">
        <v>127</v>
      </c>
      <c r="D35" s="49" t="n">
        <f aca="false">'SR Sudeste II-B - GRUPO 3'!K19</f>
        <v>252</v>
      </c>
      <c r="E35" s="49" t="n">
        <f aca="false">D35*12</f>
        <v>3024</v>
      </c>
      <c r="F35" s="50"/>
      <c r="G35" s="49" t="n">
        <f aca="false">D35-F35*D35</f>
        <v>252</v>
      </c>
      <c r="H35" s="49" t="n">
        <f aca="false">E35-F35*E35</f>
        <v>3024</v>
      </c>
    </row>
    <row r="36" customFormat="false" ht="42.5" hidden="false" customHeight="false" outlineLevel="0" collapsed="false">
      <c r="A36" s="53"/>
      <c r="B36" s="52"/>
      <c r="C36" s="48" t="s">
        <v>128</v>
      </c>
      <c r="D36" s="49"/>
      <c r="E36" s="49"/>
      <c r="F36" s="50"/>
      <c r="G36" s="49" t="n">
        <f aca="false">D36-F36*D36</f>
        <v>0</v>
      </c>
      <c r="H36" s="49" t="n">
        <f aca="false">E36-F36*E36</f>
        <v>0</v>
      </c>
    </row>
    <row r="37" customFormat="false" ht="42.5" hidden="false" customHeight="false" outlineLevel="0" collapsed="false">
      <c r="A37" s="54" t="s">
        <v>139</v>
      </c>
      <c r="B37" s="54"/>
      <c r="C37" s="54"/>
      <c r="D37" s="55" t="s">
        <v>130</v>
      </c>
      <c r="E37" s="55" t="s">
        <v>13</v>
      </c>
      <c r="F37" s="45" t="s">
        <v>117</v>
      </c>
      <c r="G37" s="45" t="s">
        <v>118</v>
      </c>
      <c r="H37" s="45" t="s">
        <v>119</v>
      </c>
    </row>
    <row r="38" customFormat="false" ht="18.75" hidden="false" customHeight="true" outlineLevel="0" collapsed="false">
      <c r="A38" s="54"/>
      <c r="B38" s="54"/>
      <c r="C38" s="54"/>
      <c r="D38" s="56" t="n">
        <f aca="false">'SR Sudeste II-B - GRUPO 3'!K20</f>
        <v>1623.2</v>
      </c>
      <c r="E38" s="56" t="n">
        <f aca="false">D38*12</f>
        <v>19478.4</v>
      </c>
      <c r="F38" s="60" t="s">
        <v>131</v>
      </c>
      <c r="G38" s="56" t="n">
        <f aca="false">G31+G33+G35</f>
        <v>1623.2</v>
      </c>
      <c r="H38" s="56" t="n">
        <f aca="false">H31+H33+H35</f>
        <v>19478.4</v>
      </c>
    </row>
    <row r="39" customFormat="false" ht="13.8" hidden="false" customHeight="false" outlineLevel="0" collapsed="false">
      <c r="C39" s="58"/>
      <c r="D39" s="58"/>
      <c r="E39" s="58"/>
      <c r="F39" s="58"/>
      <c r="G39" s="58"/>
      <c r="H39" s="58"/>
    </row>
    <row r="40" customFormat="false" ht="16.5" hidden="false" customHeight="true" outlineLevel="0" collapsed="false">
      <c r="A40" s="42" t="s">
        <v>104</v>
      </c>
      <c r="B40" s="42"/>
      <c r="C40" s="42"/>
      <c r="D40" s="42"/>
      <c r="E40" s="42"/>
      <c r="F40" s="42"/>
      <c r="G40" s="42"/>
      <c r="H40" s="42"/>
    </row>
    <row r="41" customFormat="false" ht="42.5" hidden="false" customHeight="false" outlineLevel="0" collapsed="false">
      <c r="A41" s="45" t="s">
        <v>113</v>
      </c>
      <c r="B41" s="59" t="s">
        <v>114</v>
      </c>
      <c r="C41" s="45" t="s">
        <v>115</v>
      </c>
      <c r="D41" s="45" t="s">
        <v>130</v>
      </c>
      <c r="E41" s="45" t="s">
        <v>13</v>
      </c>
      <c r="F41" s="45" t="s">
        <v>117</v>
      </c>
      <c r="G41" s="45" t="s">
        <v>118</v>
      </c>
      <c r="H41" s="45" t="s">
        <v>119</v>
      </c>
    </row>
    <row r="42" customFormat="false" ht="40.5" hidden="false" customHeight="true" outlineLevel="0" collapsed="false">
      <c r="A42" s="46" t="n">
        <v>10</v>
      </c>
      <c r="B42" s="47" t="s">
        <v>140</v>
      </c>
      <c r="C42" s="48" t="s">
        <v>121</v>
      </c>
      <c r="D42" s="49" t="n">
        <f aca="false">'SR Sudeste III -GRUPO 4'!K59</f>
        <v>9496.4</v>
      </c>
      <c r="E42" s="49" t="n">
        <f aca="false">D42*12</f>
        <v>113956.8</v>
      </c>
      <c r="F42" s="50"/>
      <c r="G42" s="49" t="n">
        <f aca="false">D42-F42*D42</f>
        <v>9496.4</v>
      </c>
      <c r="H42" s="49" t="n">
        <f aca="false">E42-F42*E42</f>
        <v>113956.8</v>
      </c>
    </row>
    <row r="43" customFormat="false" ht="42" hidden="false" customHeight="true" outlineLevel="0" collapsed="false">
      <c r="A43" s="46"/>
      <c r="B43" s="47"/>
      <c r="C43" s="48" t="s">
        <v>122</v>
      </c>
      <c r="D43" s="49"/>
      <c r="E43" s="49"/>
      <c r="F43" s="50"/>
      <c r="G43" s="49" t="n">
        <f aca="false">D43-F43*D43</f>
        <v>0</v>
      </c>
      <c r="H43" s="49" t="n">
        <f aca="false">E43-F43*E43</f>
        <v>0</v>
      </c>
    </row>
    <row r="44" customFormat="false" ht="29.1" hidden="false" customHeight="true" outlineLevel="0" collapsed="false">
      <c r="A44" s="51" t="n">
        <v>11</v>
      </c>
      <c r="B44" s="52" t="s">
        <v>141</v>
      </c>
      <c r="C44" s="48" t="s">
        <v>124</v>
      </c>
      <c r="D44" s="49" t="n">
        <f aca="false">'SR Sudeste III -GRUPO 4'!K60</f>
        <v>3429</v>
      </c>
      <c r="E44" s="49" t="n">
        <f aca="false">D44*12</f>
        <v>41148</v>
      </c>
      <c r="F44" s="50"/>
      <c r="G44" s="49" t="n">
        <f aca="false">D44-F44*D44</f>
        <v>3429</v>
      </c>
      <c r="H44" s="49" t="n">
        <f aca="false">E44-F44*E44</f>
        <v>41148</v>
      </c>
    </row>
    <row r="45" customFormat="false" ht="29" hidden="false" customHeight="false" outlineLevel="0" collapsed="false">
      <c r="A45" s="51"/>
      <c r="B45" s="52"/>
      <c r="C45" s="48" t="s">
        <v>125</v>
      </c>
      <c r="D45" s="49"/>
      <c r="E45" s="49"/>
      <c r="F45" s="50"/>
      <c r="G45" s="49" t="n">
        <f aca="false">D45-F45*D45</f>
        <v>0</v>
      </c>
      <c r="H45" s="49" t="n">
        <f aca="false">E45-F45*E45</f>
        <v>0</v>
      </c>
    </row>
    <row r="46" customFormat="false" ht="42.6" hidden="false" customHeight="true" outlineLevel="0" collapsed="false">
      <c r="A46" s="53" t="n">
        <v>12</v>
      </c>
      <c r="B46" s="52" t="s">
        <v>142</v>
      </c>
      <c r="C46" s="48" t="s">
        <v>127</v>
      </c>
      <c r="D46" s="49" t="n">
        <f aca="false">'SR Sudeste III -GRUPO 4'!K61</f>
        <v>1234.6</v>
      </c>
      <c r="E46" s="49" t="n">
        <f aca="false">D46*12</f>
        <v>14815.2</v>
      </c>
      <c r="F46" s="50"/>
      <c r="G46" s="49" t="n">
        <f aca="false">D46-F46*D46</f>
        <v>1234.6</v>
      </c>
      <c r="H46" s="49" t="n">
        <f aca="false">E46-F46*E46</f>
        <v>14815.2</v>
      </c>
    </row>
    <row r="47" customFormat="false" ht="42.5" hidden="false" customHeight="false" outlineLevel="0" collapsed="false">
      <c r="A47" s="53"/>
      <c r="B47" s="52"/>
      <c r="C47" s="48" t="s">
        <v>128</v>
      </c>
      <c r="D47" s="49"/>
      <c r="E47" s="49"/>
      <c r="F47" s="50"/>
      <c r="G47" s="49" t="n">
        <f aca="false">D47-F47*D47</f>
        <v>0</v>
      </c>
      <c r="H47" s="49" t="n">
        <f aca="false">E47-F47*E47</f>
        <v>0</v>
      </c>
    </row>
    <row r="48" customFormat="false" ht="42.5" hidden="false" customHeight="false" outlineLevel="0" collapsed="false">
      <c r="A48" s="54" t="s">
        <v>143</v>
      </c>
      <c r="B48" s="54"/>
      <c r="C48" s="54"/>
      <c r="D48" s="55" t="s">
        <v>130</v>
      </c>
      <c r="E48" s="55" t="s">
        <v>13</v>
      </c>
      <c r="F48" s="45" t="s">
        <v>117</v>
      </c>
      <c r="G48" s="45" t="s">
        <v>118</v>
      </c>
      <c r="H48" s="45" t="s">
        <v>119</v>
      </c>
    </row>
    <row r="49" customFormat="false" ht="21.75" hidden="false" customHeight="true" outlineLevel="0" collapsed="false">
      <c r="A49" s="54"/>
      <c r="B49" s="54"/>
      <c r="C49" s="54"/>
      <c r="D49" s="56" t="n">
        <f aca="false">'SR Sudeste III -GRUPO 4'!K62</f>
        <v>14160</v>
      </c>
      <c r="E49" s="56" t="n">
        <f aca="false">D49*12</f>
        <v>169920</v>
      </c>
      <c r="F49" s="57" t="s">
        <v>131</v>
      </c>
      <c r="G49" s="56" t="n">
        <f aca="false">G42+G44+G46</f>
        <v>14160</v>
      </c>
      <c r="H49" s="56" t="n">
        <f aca="false">H42+H44+H46</f>
        <v>169920</v>
      </c>
    </row>
    <row r="51" customFormat="false" ht="42.5" hidden="false" customHeight="false" outlineLevel="0" collapsed="false">
      <c r="A51" s="61" t="s">
        <v>144</v>
      </c>
      <c r="B51" s="61"/>
      <c r="C51" s="61"/>
      <c r="D51" s="55" t="s">
        <v>130</v>
      </c>
      <c r="E51" s="55" t="s">
        <v>13</v>
      </c>
      <c r="F51" s="55" t="s">
        <v>117</v>
      </c>
      <c r="G51" s="55" t="s">
        <v>118</v>
      </c>
      <c r="H51" s="55" t="s">
        <v>119</v>
      </c>
    </row>
    <row r="52" customFormat="false" ht="48" hidden="false" customHeight="true" outlineLevel="0" collapsed="false">
      <c r="A52" s="61"/>
      <c r="B52" s="61"/>
      <c r="C52" s="61"/>
      <c r="D52" s="62" t="n">
        <f aca="false">SUM(D16,D27,D38,D49)</f>
        <v>58363.75</v>
      </c>
      <c r="E52" s="56" t="n">
        <f aca="false">SUM(E16,E27,E38,E49)</f>
        <v>700365</v>
      </c>
      <c r="F52" s="57" t="s">
        <v>131</v>
      </c>
      <c r="G52" s="62" t="n">
        <f aca="false">G16+G27+G38+G49</f>
        <v>58363.75</v>
      </c>
      <c r="H52" s="62" t="n">
        <f aca="false">H16+H27+H38+H49</f>
        <v>700365</v>
      </c>
    </row>
    <row r="54" customFormat="false" ht="13.8" hidden="false" customHeight="true" outlineLevel="0" collapsed="false">
      <c r="A54" s="63" t="s">
        <v>145</v>
      </c>
      <c r="B54" s="63"/>
      <c r="C54" s="63"/>
      <c r="D54" s="63"/>
      <c r="E54" s="63"/>
      <c r="F54" s="63"/>
      <c r="G54" s="63"/>
      <c r="H54" s="63"/>
    </row>
    <row r="56" customFormat="false" ht="13.8" hidden="false" customHeight="true" outlineLevel="0" collapsed="false">
      <c r="A56" s="44" t="s">
        <v>146</v>
      </c>
      <c r="B56" s="44"/>
      <c r="C56" s="44"/>
      <c r="D56" s="44"/>
      <c r="E56" s="44"/>
      <c r="F56" s="44"/>
      <c r="G56" s="44"/>
      <c r="H56" s="44"/>
    </row>
    <row r="57" customFormat="false" ht="13.8" hidden="false" customHeight="true" outlineLevel="0" collapsed="false">
      <c r="A57" s="44" t="s">
        <v>147</v>
      </c>
      <c r="B57" s="44"/>
      <c r="C57" s="44"/>
      <c r="D57" s="44"/>
      <c r="E57" s="44"/>
      <c r="F57" s="44"/>
      <c r="G57" s="44"/>
      <c r="H57" s="44"/>
    </row>
    <row r="58" customFormat="false" ht="13.8" hidden="false" customHeight="true" outlineLevel="0" collapsed="false">
      <c r="A58" s="44" t="s">
        <v>148</v>
      </c>
      <c r="B58" s="44"/>
      <c r="C58" s="44"/>
      <c r="D58" s="44"/>
      <c r="E58" s="44"/>
      <c r="F58" s="44"/>
      <c r="G58" s="44"/>
      <c r="H58" s="44"/>
    </row>
    <row r="59" customFormat="false" ht="13.8" hidden="false" customHeight="true" outlineLevel="0" collapsed="false">
      <c r="A59" s="44" t="s">
        <v>149</v>
      </c>
      <c r="B59" s="44"/>
      <c r="C59" s="44"/>
      <c r="D59" s="44"/>
      <c r="E59" s="44"/>
      <c r="F59" s="44"/>
      <c r="G59" s="44"/>
      <c r="H59" s="44"/>
    </row>
    <row r="60" customFormat="false" ht="13.8" hidden="false" customHeight="true" outlineLevel="0" collapsed="false">
      <c r="A60" s="44" t="s">
        <v>150</v>
      </c>
      <c r="B60" s="44"/>
      <c r="C60" s="44"/>
      <c r="D60" s="44"/>
      <c r="E60" s="44"/>
      <c r="F60" s="44"/>
      <c r="G60" s="44"/>
      <c r="H60" s="44"/>
    </row>
    <row r="61" customFormat="false" ht="13.8" hidden="false" customHeight="true" outlineLevel="0" collapsed="false">
      <c r="A61" s="44" t="s">
        <v>151</v>
      </c>
      <c r="B61" s="44"/>
      <c r="C61" s="44"/>
      <c r="D61" s="44"/>
      <c r="E61" s="44"/>
      <c r="F61" s="44"/>
      <c r="G61" s="44"/>
      <c r="H61" s="44"/>
    </row>
    <row r="62" customFormat="false" ht="13.8" hidden="false" customHeight="true" outlineLevel="0" collapsed="false">
      <c r="A62" s="44" t="s">
        <v>152</v>
      </c>
      <c r="B62" s="44"/>
      <c r="C62" s="44"/>
      <c r="D62" s="44"/>
      <c r="E62" s="44"/>
      <c r="F62" s="44"/>
      <c r="G62" s="44"/>
      <c r="H62" s="44"/>
    </row>
    <row r="63" customFormat="false" ht="13.8" hidden="false" customHeight="true" outlineLevel="0" collapsed="false">
      <c r="A63" s="44" t="s">
        <v>153</v>
      </c>
      <c r="B63" s="44"/>
      <c r="C63" s="44"/>
      <c r="D63" s="44"/>
      <c r="E63" s="44"/>
      <c r="F63" s="44"/>
      <c r="G63" s="44"/>
      <c r="H63" s="44"/>
    </row>
    <row r="64" customFormat="false" ht="13.8" hidden="false" customHeight="true" outlineLevel="0" collapsed="false">
      <c r="A64" s="44" t="s">
        <v>154</v>
      </c>
      <c r="B64" s="44"/>
      <c r="C64" s="44"/>
      <c r="D64" s="44"/>
      <c r="E64" s="44"/>
      <c r="F64" s="44"/>
      <c r="G64" s="44"/>
      <c r="H64" s="44"/>
    </row>
    <row r="65" customFormat="false" ht="13.8" hidden="false" customHeight="true" outlineLevel="0" collapsed="false">
      <c r="A65" s="44" t="s">
        <v>155</v>
      </c>
      <c r="B65" s="44"/>
      <c r="C65" s="44"/>
      <c r="D65" s="44"/>
      <c r="E65" s="44"/>
      <c r="F65" s="44"/>
      <c r="G65" s="44"/>
      <c r="H65" s="44"/>
    </row>
    <row r="66" customFormat="false" ht="13.8" hidden="false" customHeight="true" outlineLevel="0" collapsed="false">
      <c r="A66" s="44" t="s">
        <v>156</v>
      </c>
      <c r="B66" s="44"/>
      <c r="C66" s="44"/>
      <c r="D66" s="44"/>
      <c r="E66" s="44"/>
      <c r="F66" s="44"/>
      <c r="G66" s="44"/>
      <c r="H66" s="44"/>
    </row>
    <row r="67" customFormat="false" ht="13.8" hidden="false" customHeight="true" outlineLevel="0" collapsed="false">
      <c r="A67" s="44" t="s">
        <v>157</v>
      </c>
      <c r="B67" s="44"/>
      <c r="C67" s="44"/>
      <c r="D67" s="44"/>
      <c r="E67" s="44"/>
      <c r="F67" s="44"/>
      <c r="G67" s="44"/>
      <c r="H67" s="44"/>
    </row>
    <row r="69" customFormat="false" ht="13.8" hidden="false" customHeight="true" outlineLevel="0" collapsed="false">
      <c r="A69" s="43" t="s">
        <v>158</v>
      </c>
      <c r="B69" s="43"/>
      <c r="C69" s="43"/>
      <c r="D69" s="43"/>
      <c r="E69" s="43"/>
      <c r="F69" s="43"/>
      <c r="G69" s="43"/>
      <c r="H69" s="43"/>
    </row>
    <row r="70" customFormat="false" ht="13.8" hidden="false" customHeight="true" outlineLevel="0" collapsed="false">
      <c r="A70" s="43" t="s">
        <v>159</v>
      </c>
      <c r="B70" s="43"/>
      <c r="C70" s="43"/>
      <c r="D70" s="43"/>
      <c r="E70" s="43"/>
      <c r="F70" s="43"/>
      <c r="G70" s="43"/>
      <c r="H70" s="43"/>
    </row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11">
    <mergeCell ref="A1:H1"/>
    <mergeCell ref="A3:H3"/>
    <mergeCell ref="A5:H5"/>
    <mergeCell ref="A7:H7"/>
    <mergeCell ref="A9:A10"/>
    <mergeCell ref="B9:B10"/>
    <mergeCell ref="D9:D10"/>
    <mergeCell ref="E9:E10"/>
    <mergeCell ref="F9:F10"/>
    <mergeCell ref="G9:G10"/>
    <mergeCell ref="H9:H10"/>
    <mergeCell ref="A11:A12"/>
    <mergeCell ref="B11:B12"/>
    <mergeCell ref="D11:D12"/>
    <mergeCell ref="E11:E12"/>
    <mergeCell ref="F11:F12"/>
    <mergeCell ref="G11:G12"/>
    <mergeCell ref="H11:H12"/>
    <mergeCell ref="A13:A14"/>
    <mergeCell ref="B13:B14"/>
    <mergeCell ref="D13:D14"/>
    <mergeCell ref="E13:E14"/>
    <mergeCell ref="F13:F14"/>
    <mergeCell ref="G13:G14"/>
    <mergeCell ref="H13:H14"/>
    <mergeCell ref="A15:C16"/>
    <mergeCell ref="A18:H18"/>
    <mergeCell ref="A20:A21"/>
    <mergeCell ref="B20:B21"/>
    <mergeCell ref="D20:D21"/>
    <mergeCell ref="E20:E21"/>
    <mergeCell ref="F20:F21"/>
    <mergeCell ref="G20:G21"/>
    <mergeCell ref="H20:H21"/>
    <mergeCell ref="A22:A23"/>
    <mergeCell ref="B22:B23"/>
    <mergeCell ref="D22:D23"/>
    <mergeCell ref="E22:E23"/>
    <mergeCell ref="F22:F23"/>
    <mergeCell ref="G22:G23"/>
    <mergeCell ref="H22:H23"/>
    <mergeCell ref="A24:A25"/>
    <mergeCell ref="B24:B25"/>
    <mergeCell ref="D24:D25"/>
    <mergeCell ref="E24:E25"/>
    <mergeCell ref="F24:F25"/>
    <mergeCell ref="G24:G25"/>
    <mergeCell ref="H24:H25"/>
    <mergeCell ref="A26:C27"/>
    <mergeCell ref="A29:H29"/>
    <mergeCell ref="A31:A32"/>
    <mergeCell ref="B31:B32"/>
    <mergeCell ref="D31:D32"/>
    <mergeCell ref="E31:E32"/>
    <mergeCell ref="F31:F32"/>
    <mergeCell ref="G31:G32"/>
    <mergeCell ref="H31:H32"/>
    <mergeCell ref="A33:A34"/>
    <mergeCell ref="B33:B34"/>
    <mergeCell ref="D33:D34"/>
    <mergeCell ref="E33:E34"/>
    <mergeCell ref="F33:F34"/>
    <mergeCell ref="G33:G34"/>
    <mergeCell ref="H33:H34"/>
    <mergeCell ref="A35:A36"/>
    <mergeCell ref="B35:B36"/>
    <mergeCell ref="D35:D36"/>
    <mergeCell ref="E35:E36"/>
    <mergeCell ref="F35:F36"/>
    <mergeCell ref="G35:G36"/>
    <mergeCell ref="H35:H36"/>
    <mergeCell ref="A37:C38"/>
    <mergeCell ref="A40:H40"/>
    <mergeCell ref="A42:A43"/>
    <mergeCell ref="B42:B43"/>
    <mergeCell ref="D42:D43"/>
    <mergeCell ref="E42:E43"/>
    <mergeCell ref="F42:F43"/>
    <mergeCell ref="G42:G43"/>
    <mergeCell ref="H42:H43"/>
    <mergeCell ref="A44:A45"/>
    <mergeCell ref="B44:B45"/>
    <mergeCell ref="D44:D45"/>
    <mergeCell ref="E44:E45"/>
    <mergeCell ref="F44:F45"/>
    <mergeCell ref="G44:G45"/>
    <mergeCell ref="H44:H45"/>
    <mergeCell ref="A46:A47"/>
    <mergeCell ref="B46:B47"/>
    <mergeCell ref="D46:D47"/>
    <mergeCell ref="E46:E47"/>
    <mergeCell ref="F46:F47"/>
    <mergeCell ref="G46:G47"/>
    <mergeCell ref="H46:H47"/>
    <mergeCell ref="A48:C49"/>
    <mergeCell ref="A51:C52"/>
    <mergeCell ref="A54:H54"/>
    <mergeCell ref="A56:H56"/>
    <mergeCell ref="A57:H57"/>
    <mergeCell ref="A58:H58"/>
    <mergeCell ref="A59:H59"/>
    <mergeCell ref="A60:H60"/>
    <mergeCell ref="A61:H61"/>
    <mergeCell ref="A62:H62"/>
    <mergeCell ref="A63:H63"/>
    <mergeCell ref="A64:H64"/>
    <mergeCell ref="A65:H65"/>
    <mergeCell ref="A66:H66"/>
    <mergeCell ref="A67:H67"/>
    <mergeCell ref="A69:H69"/>
    <mergeCell ref="A70:H70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45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28" man="true" max="16383" min="0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118</TotalTime>
  <Application>LibreOffice/6.1.4.2$Windows_X86_64 LibreOffice_project/9d0f32d1f0b509096fd65e0d4bec26ddd1938fd3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2022-12-26T15:37:34Z</dcterms:created>
  <dc:creator>Rodrigo</dc:creator>
  <dc:description/>
  <dc:language>pt-BR</dc:language>
  <cp:lastModifiedBy/>
  <dcterms:modified xsi:type="dcterms:W3CDTF">2023-02-22T14:32:30Z</dcterms:modified>
  <cp:revision>18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